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000" windowHeight="7935"/>
  </bookViews>
  <sheets>
    <sheet name="수영장근무편성표" sheetId="18" r:id="rId1"/>
    <sheet name="주말안전근무" sheetId="1" r:id="rId2"/>
  </sheets>
  <definedNames>
    <definedName name="_xlnm.Print_Area" localSheetId="0">수영장근무편성표!$A$1:$R$38</definedName>
    <definedName name="_xlnm.Print_Area" localSheetId="1">주말안전근무!$A$1:$M$42</definedName>
  </definedNames>
  <calcPr calcId="162913"/>
</workbook>
</file>

<file path=xl/calcChain.xml><?xml version="1.0" encoding="utf-8"?>
<calcChain xmlns="http://schemas.openxmlformats.org/spreadsheetml/2006/main">
  <c r="AB9" i="1" l="1"/>
  <c r="AA9" i="1"/>
  <c r="Z9" i="1"/>
  <c r="AC9" i="1" l="1"/>
  <c r="AD9" i="1"/>
  <c r="I21" i="1"/>
  <c r="K21" i="1" s="1"/>
  <c r="M21" i="1" s="1"/>
  <c r="H21" i="1"/>
  <c r="J21" i="1" s="1"/>
  <c r="L21" i="1" s="1"/>
  <c r="C21" i="1"/>
  <c r="G21" i="1" s="1"/>
  <c r="B21" i="1"/>
  <c r="F21" i="1" s="1"/>
  <c r="I20" i="1"/>
  <c r="K20" i="1" s="1"/>
  <c r="M20" i="1" s="1"/>
  <c r="H20" i="1"/>
  <c r="J20" i="1" s="1"/>
  <c r="L20" i="1" s="1"/>
  <c r="C20" i="1"/>
  <c r="G20" i="1" s="1"/>
  <c r="B20" i="1"/>
  <c r="F20" i="1" s="1"/>
  <c r="I19" i="1"/>
  <c r="K19" i="1" s="1"/>
  <c r="M19" i="1" s="1"/>
  <c r="H19" i="1"/>
  <c r="J19" i="1" s="1"/>
  <c r="L19" i="1" s="1"/>
  <c r="C19" i="1"/>
  <c r="G19" i="1" s="1"/>
  <c r="B19" i="1"/>
  <c r="F19" i="1" s="1"/>
  <c r="I9" i="1"/>
  <c r="K9" i="1" s="1"/>
  <c r="M9" i="1" s="1"/>
  <c r="H9" i="1"/>
  <c r="J9" i="1" s="1"/>
  <c r="L9" i="1" s="1"/>
  <c r="C9" i="1"/>
  <c r="G9" i="1" s="1"/>
  <c r="B9" i="1"/>
  <c r="F9" i="1" s="1"/>
  <c r="I8" i="1"/>
  <c r="K8" i="1" s="1"/>
  <c r="M8" i="1" s="1"/>
  <c r="H8" i="1"/>
  <c r="J8" i="1" s="1"/>
  <c r="L8" i="1" s="1"/>
  <c r="C8" i="1"/>
  <c r="G8" i="1" s="1"/>
  <c r="B8" i="1"/>
  <c r="F8" i="1" s="1"/>
  <c r="I7" i="1"/>
  <c r="K7" i="1" s="1"/>
  <c r="M7" i="1" s="1"/>
  <c r="H7" i="1"/>
  <c r="J7" i="1" s="1"/>
  <c r="L7" i="1" s="1"/>
  <c r="C7" i="1"/>
  <c r="G7" i="1" s="1"/>
  <c r="B7" i="1"/>
  <c r="F7" i="1" s="1"/>
  <c r="E8" i="1" l="1"/>
  <c r="D21" i="1"/>
  <c r="D8" i="1"/>
  <c r="D19" i="1"/>
  <c r="E20" i="1"/>
  <c r="E19" i="1"/>
  <c r="E21" i="1"/>
  <c r="D20" i="1"/>
  <c r="D7" i="1"/>
  <c r="D9" i="1"/>
  <c r="E7" i="1"/>
  <c r="E9" i="1"/>
  <c r="AB8" i="1" l="1"/>
  <c r="AD33" i="1" l="1"/>
  <c r="AD32" i="1" l="1"/>
  <c r="AA32" i="1"/>
  <c r="Z32" i="1"/>
  <c r="I42" i="1" l="1"/>
  <c r="K42" i="1" s="1"/>
  <c r="M42" i="1" s="1"/>
  <c r="H42" i="1"/>
  <c r="J42" i="1" s="1"/>
  <c r="L42" i="1" s="1"/>
  <c r="C42" i="1"/>
  <c r="E42" i="1" s="1"/>
  <c r="B42" i="1"/>
  <c r="D42" i="1" s="1"/>
  <c r="I41" i="1"/>
  <c r="K41" i="1" s="1"/>
  <c r="M41" i="1" s="1"/>
  <c r="H41" i="1"/>
  <c r="J41" i="1" s="1"/>
  <c r="L41" i="1" s="1"/>
  <c r="C41" i="1"/>
  <c r="E41" i="1" s="1"/>
  <c r="B41" i="1"/>
  <c r="D41" i="1" s="1"/>
  <c r="I40" i="1"/>
  <c r="K40" i="1" s="1"/>
  <c r="M40" i="1" s="1"/>
  <c r="H40" i="1"/>
  <c r="J40" i="1" s="1"/>
  <c r="L40" i="1" s="1"/>
  <c r="C40" i="1"/>
  <c r="E40" i="1" s="1"/>
  <c r="B40" i="1"/>
  <c r="D40" i="1" s="1"/>
  <c r="I39" i="1"/>
  <c r="K39" i="1" s="1"/>
  <c r="M39" i="1" s="1"/>
  <c r="H39" i="1"/>
  <c r="J39" i="1" s="1"/>
  <c r="L39" i="1" s="1"/>
  <c r="C39" i="1"/>
  <c r="E39" i="1" s="1"/>
  <c r="B39" i="1"/>
  <c r="D39" i="1" s="1"/>
  <c r="I38" i="1"/>
  <c r="K38" i="1" s="1"/>
  <c r="M38" i="1" s="1"/>
  <c r="H38" i="1"/>
  <c r="J38" i="1" s="1"/>
  <c r="L38" i="1" s="1"/>
  <c r="C38" i="1"/>
  <c r="E38" i="1" s="1"/>
  <c r="B38" i="1"/>
  <c r="D38" i="1" s="1"/>
  <c r="I37" i="1"/>
  <c r="K37" i="1" s="1"/>
  <c r="M37" i="1" s="1"/>
  <c r="H37" i="1"/>
  <c r="J37" i="1" s="1"/>
  <c r="L37" i="1" s="1"/>
  <c r="C37" i="1"/>
  <c r="E37" i="1" s="1"/>
  <c r="B37" i="1"/>
  <c r="D37" i="1" s="1"/>
  <c r="I36" i="1"/>
  <c r="K36" i="1" s="1"/>
  <c r="M36" i="1" s="1"/>
  <c r="H36" i="1"/>
  <c r="J36" i="1" s="1"/>
  <c r="L36" i="1" s="1"/>
  <c r="C36" i="1"/>
  <c r="E36" i="1" s="1"/>
  <c r="B36" i="1"/>
  <c r="D36" i="1" s="1"/>
  <c r="I35" i="1"/>
  <c r="K35" i="1" s="1"/>
  <c r="M35" i="1" s="1"/>
  <c r="H35" i="1"/>
  <c r="J35" i="1" s="1"/>
  <c r="L35" i="1" s="1"/>
  <c r="C35" i="1"/>
  <c r="E35" i="1" s="1"/>
  <c r="B35" i="1"/>
  <c r="D35" i="1" s="1"/>
  <c r="I34" i="1"/>
  <c r="K34" i="1" s="1"/>
  <c r="M34" i="1" s="1"/>
  <c r="H34" i="1"/>
  <c r="J34" i="1" s="1"/>
  <c r="L34" i="1" s="1"/>
  <c r="C34" i="1"/>
  <c r="E34" i="1" s="1"/>
  <c r="B34" i="1"/>
  <c r="D34" i="1" s="1"/>
  <c r="B31" i="1"/>
  <c r="D31" i="1" s="1"/>
  <c r="C31" i="1"/>
  <c r="E31" i="1" s="1"/>
  <c r="H31" i="1"/>
  <c r="J31" i="1" s="1"/>
  <c r="L31" i="1" s="1"/>
  <c r="I31" i="1"/>
  <c r="K31" i="1" s="1"/>
  <c r="M31" i="1" s="1"/>
  <c r="B32" i="1"/>
  <c r="F32" i="1" s="1"/>
  <c r="C32" i="1"/>
  <c r="E32" i="1" s="1"/>
  <c r="H32" i="1"/>
  <c r="J32" i="1" s="1"/>
  <c r="L32" i="1" s="1"/>
  <c r="I32" i="1"/>
  <c r="K32" i="1" s="1"/>
  <c r="M32" i="1" s="1"/>
  <c r="B33" i="1"/>
  <c r="D33" i="1" s="1"/>
  <c r="C33" i="1"/>
  <c r="E33" i="1" s="1"/>
  <c r="H33" i="1"/>
  <c r="J33" i="1" s="1"/>
  <c r="L33" i="1" s="1"/>
  <c r="I33" i="1"/>
  <c r="K33" i="1" s="1"/>
  <c r="M33" i="1" s="1"/>
  <c r="I30" i="1"/>
  <c r="K30" i="1" s="1"/>
  <c r="M30" i="1" s="1"/>
  <c r="H30" i="1"/>
  <c r="J30" i="1" s="1"/>
  <c r="L30" i="1" s="1"/>
  <c r="C30" i="1"/>
  <c r="G30" i="1" s="1"/>
  <c r="B30" i="1"/>
  <c r="F30" i="1" s="1"/>
  <c r="I29" i="1"/>
  <c r="K29" i="1" s="1"/>
  <c r="M29" i="1" s="1"/>
  <c r="H29" i="1"/>
  <c r="J29" i="1" s="1"/>
  <c r="L29" i="1" s="1"/>
  <c r="C29" i="1"/>
  <c r="G29" i="1" s="1"/>
  <c r="B29" i="1"/>
  <c r="F29" i="1" s="1"/>
  <c r="I28" i="1"/>
  <c r="K28" i="1" s="1"/>
  <c r="M28" i="1" s="1"/>
  <c r="H28" i="1"/>
  <c r="J28" i="1" s="1"/>
  <c r="L28" i="1" s="1"/>
  <c r="C28" i="1"/>
  <c r="G28" i="1" s="1"/>
  <c r="B28" i="1"/>
  <c r="F28" i="1" s="1"/>
  <c r="I15" i="1"/>
  <c r="K15" i="1" s="1"/>
  <c r="M15" i="1" s="1"/>
  <c r="H15" i="1"/>
  <c r="J15" i="1" s="1"/>
  <c r="L15" i="1" s="1"/>
  <c r="C15" i="1"/>
  <c r="E15" i="1" s="1"/>
  <c r="B15" i="1"/>
  <c r="D15" i="1" s="1"/>
  <c r="I14" i="1"/>
  <c r="K14" i="1" s="1"/>
  <c r="M14" i="1" s="1"/>
  <c r="H14" i="1"/>
  <c r="J14" i="1" s="1"/>
  <c r="L14" i="1" s="1"/>
  <c r="C14" i="1"/>
  <c r="E14" i="1" s="1"/>
  <c r="B14" i="1"/>
  <c r="D14" i="1" s="1"/>
  <c r="I13" i="1"/>
  <c r="K13" i="1" s="1"/>
  <c r="M13" i="1" s="1"/>
  <c r="H13" i="1"/>
  <c r="J13" i="1" s="1"/>
  <c r="L13" i="1" s="1"/>
  <c r="C13" i="1"/>
  <c r="E13" i="1" s="1"/>
  <c r="B13" i="1"/>
  <c r="D13" i="1" s="1"/>
  <c r="F31" i="1" l="1"/>
  <c r="F33" i="1"/>
  <c r="G31" i="1"/>
  <c r="D32" i="1"/>
  <c r="E28" i="1"/>
  <c r="D28" i="1"/>
  <c r="D30" i="1"/>
  <c r="G33" i="1"/>
  <c r="G32" i="1"/>
  <c r="D29" i="1"/>
  <c r="F34" i="1"/>
  <c r="F35" i="1"/>
  <c r="F36" i="1"/>
  <c r="F37" i="1"/>
  <c r="F38" i="1"/>
  <c r="F39" i="1"/>
  <c r="F40" i="1"/>
  <c r="F41" i="1"/>
  <c r="F42" i="1"/>
  <c r="G34" i="1"/>
  <c r="G35" i="1"/>
  <c r="G36" i="1"/>
  <c r="G37" i="1"/>
  <c r="G38" i="1"/>
  <c r="G39" i="1"/>
  <c r="G40" i="1"/>
  <c r="G41" i="1"/>
  <c r="G42" i="1"/>
  <c r="E29" i="1"/>
  <c r="E30" i="1"/>
  <c r="G13" i="1"/>
  <c r="F13" i="1"/>
  <c r="F14" i="1"/>
  <c r="F15" i="1"/>
  <c r="G14" i="1"/>
  <c r="G15" i="1"/>
  <c r="M44" i="1"/>
  <c r="AC32" i="1" l="1"/>
  <c r="AB32" i="1"/>
  <c r="Y32" i="1"/>
  <c r="AA28" i="1" l="1"/>
  <c r="Z28" i="1"/>
  <c r="AC28" i="1" l="1"/>
  <c r="AA8" i="1" l="1"/>
  <c r="AA10" i="1"/>
  <c r="AA11" i="1"/>
  <c r="AA12" i="1"/>
  <c r="AA13" i="1"/>
  <c r="AA14" i="1"/>
  <c r="AA15" i="1"/>
  <c r="AA16" i="1"/>
  <c r="AA17" i="1"/>
  <c r="AA18" i="1"/>
  <c r="Z18" i="1"/>
  <c r="AB18" i="1"/>
  <c r="Z23" i="1"/>
  <c r="AA23" i="1"/>
  <c r="Z24" i="1"/>
  <c r="AA24" i="1"/>
  <c r="Z25" i="1"/>
  <c r="AA25" i="1"/>
  <c r="Z26" i="1"/>
  <c r="AA26" i="1"/>
  <c r="Z27" i="1"/>
  <c r="AA27" i="1"/>
  <c r="AA22" i="1"/>
  <c r="Z22" i="1"/>
  <c r="AD18" i="1" l="1"/>
  <c r="AC26" i="1"/>
  <c r="AC23" i="1"/>
  <c r="AC18" i="1"/>
  <c r="AC22" i="1"/>
  <c r="AC24" i="1"/>
  <c r="AC27" i="1"/>
  <c r="AC25" i="1"/>
  <c r="I27" i="1"/>
  <c r="K27" i="1" s="1"/>
  <c r="M27" i="1" s="1"/>
  <c r="H27" i="1"/>
  <c r="J27" i="1" s="1"/>
  <c r="L27" i="1" s="1"/>
  <c r="C27" i="1"/>
  <c r="G27" i="1" s="1"/>
  <c r="B27" i="1"/>
  <c r="D27" i="1" s="1"/>
  <c r="I26" i="1"/>
  <c r="K26" i="1" s="1"/>
  <c r="M26" i="1" s="1"/>
  <c r="H26" i="1"/>
  <c r="J26" i="1" s="1"/>
  <c r="L26" i="1" s="1"/>
  <c r="C26" i="1"/>
  <c r="G26" i="1" s="1"/>
  <c r="B26" i="1"/>
  <c r="D26" i="1" s="1"/>
  <c r="I25" i="1"/>
  <c r="K25" i="1" s="1"/>
  <c r="M25" i="1" s="1"/>
  <c r="H25" i="1"/>
  <c r="J25" i="1" s="1"/>
  <c r="L25" i="1" s="1"/>
  <c r="C25" i="1"/>
  <c r="G25" i="1" s="1"/>
  <c r="B25" i="1"/>
  <c r="D25" i="1" s="1"/>
  <c r="A7" i="1"/>
  <c r="A10" i="1"/>
  <c r="A13" i="1"/>
  <c r="A16" i="1"/>
  <c r="A19" i="1"/>
  <c r="A22" i="1"/>
  <c r="A25" i="1"/>
  <c r="A28" i="1"/>
  <c r="A31" i="1"/>
  <c r="A34" i="1"/>
  <c r="A37" i="1"/>
  <c r="A40" i="1"/>
  <c r="A4" i="1"/>
  <c r="I18" i="1"/>
  <c r="K18" i="1" s="1"/>
  <c r="M18" i="1" s="1"/>
  <c r="H18" i="1"/>
  <c r="J18" i="1" s="1"/>
  <c r="L18" i="1" s="1"/>
  <c r="C18" i="1"/>
  <c r="G18" i="1" s="1"/>
  <c r="B18" i="1"/>
  <c r="F18" i="1" s="1"/>
  <c r="I17" i="1"/>
  <c r="K17" i="1" s="1"/>
  <c r="M17" i="1" s="1"/>
  <c r="H17" i="1"/>
  <c r="J17" i="1" s="1"/>
  <c r="L17" i="1" s="1"/>
  <c r="C17" i="1"/>
  <c r="G17" i="1" s="1"/>
  <c r="B17" i="1"/>
  <c r="F17" i="1" s="1"/>
  <c r="I16" i="1"/>
  <c r="K16" i="1" s="1"/>
  <c r="M16" i="1" s="1"/>
  <c r="H16" i="1"/>
  <c r="J16" i="1" s="1"/>
  <c r="L16" i="1" s="1"/>
  <c r="C16" i="1"/>
  <c r="G16" i="1" s="1"/>
  <c r="B16" i="1"/>
  <c r="F16" i="1" s="1"/>
  <c r="AB17" i="1"/>
  <c r="Z17" i="1"/>
  <c r="AB16" i="1"/>
  <c r="Z16" i="1"/>
  <c r="AB15" i="1"/>
  <c r="Z15" i="1"/>
  <c r="AB14" i="1"/>
  <c r="Z14" i="1"/>
  <c r="AB13" i="1"/>
  <c r="Z13" i="1"/>
  <c r="AB12" i="1"/>
  <c r="Z12" i="1"/>
  <c r="AB11" i="1"/>
  <c r="Z11" i="1"/>
  <c r="AB10" i="1"/>
  <c r="Z10" i="1"/>
  <c r="Z8" i="1"/>
  <c r="I6" i="1"/>
  <c r="K6" i="1" s="1"/>
  <c r="M6" i="1" s="1"/>
  <c r="H6" i="1"/>
  <c r="J6" i="1" s="1"/>
  <c r="L6" i="1" s="1"/>
  <c r="C6" i="1"/>
  <c r="G6" i="1" s="1"/>
  <c r="B6" i="1"/>
  <c r="D6" i="1" s="1"/>
  <c r="AB7" i="1"/>
  <c r="AA7" i="1"/>
  <c r="Z7" i="1"/>
  <c r="I5" i="1"/>
  <c r="K5" i="1" s="1"/>
  <c r="M5" i="1" s="1"/>
  <c r="H5" i="1"/>
  <c r="J5" i="1" s="1"/>
  <c r="L5" i="1" s="1"/>
  <c r="C5" i="1"/>
  <c r="G5" i="1" s="1"/>
  <c r="B5" i="1"/>
  <c r="D5" i="1" s="1"/>
  <c r="I4" i="1"/>
  <c r="K4" i="1" s="1"/>
  <c r="M4" i="1" s="1"/>
  <c r="H4" i="1"/>
  <c r="J4" i="1" s="1"/>
  <c r="L4" i="1" s="1"/>
  <c r="C4" i="1"/>
  <c r="E4" i="1" s="1"/>
  <c r="B4" i="1"/>
  <c r="AC29" i="1" l="1"/>
  <c r="AD10" i="1"/>
  <c r="AD12" i="1"/>
  <c r="AD14" i="1"/>
  <c r="AD16" i="1"/>
  <c r="AD8" i="1"/>
  <c r="AD11" i="1"/>
  <c r="AD13" i="1"/>
  <c r="AD15" i="1"/>
  <c r="AD17" i="1"/>
  <c r="F4" i="1"/>
  <c r="AD7" i="1"/>
  <c r="AC11" i="1"/>
  <c r="AC15" i="1"/>
  <c r="AC13" i="1"/>
  <c r="AC17" i="1"/>
  <c r="AC12" i="1"/>
  <c r="AC16" i="1"/>
  <c r="AC7" i="1"/>
  <c r="AC8" i="1"/>
  <c r="AC10" i="1"/>
  <c r="AC14" i="1"/>
  <c r="E26" i="1"/>
  <c r="E27" i="1"/>
  <c r="E25" i="1"/>
  <c r="E6" i="1"/>
  <c r="F25" i="1"/>
  <c r="F26" i="1"/>
  <c r="F27" i="1"/>
  <c r="D4" i="1"/>
  <c r="F6" i="1"/>
  <c r="E18" i="1"/>
  <c r="E5" i="1"/>
  <c r="E17" i="1"/>
  <c r="G4" i="1"/>
  <c r="F5" i="1"/>
  <c r="D16" i="1"/>
  <c r="E16" i="1"/>
  <c r="D17" i="1"/>
  <c r="D18" i="1"/>
  <c r="AD19" i="1" l="1"/>
  <c r="AD20" i="1" s="1"/>
  <c r="AC19" i="1"/>
</calcChain>
</file>

<file path=xl/sharedStrings.xml><?xml version="1.0" encoding="utf-8"?>
<sst xmlns="http://schemas.openxmlformats.org/spreadsheetml/2006/main" count="341" uniqueCount="245">
  <si>
    <t>입력칸</t>
    <phoneticPr fontId="6" type="noConversion"/>
  </si>
  <si>
    <t>~07:00</t>
  </si>
  <si>
    <t>~08:00</t>
  </si>
  <si>
    <t>~09:00</t>
  </si>
  <si>
    <t>~11:00</t>
  </si>
  <si>
    <t>~12:00</t>
  </si>
  <si>
    <t>~13:00</t>
  </si>
  <si>
    <t>~15:00</t>
  </si>
  <si>
    <t>~16:00</t>
  </si>
  <si>
    <t>~17:00</t>
  </si>
  <si>
    <t>오전A</t>
    <phoneticPr fontId="6" type="noConversion"/>
  </si>
  <si>
    <t>오전B</t>
    <phoneticPr fontId="6" type="noConversion"/>
  </si>
  <si>
    <t>오후A
(6H)</t>
    <phoneticPr fontId="6" type="noConversion"/>
  </si>
  <si>
    <t>오후B
(5H)</t>
    <phoneticPr fontId="6" type="noConversion"/>
  </si>
  <si>
    <t>오전</t>
  </si>
  <si>
    <t>오후6시간</t>
  </si>
  <si>
    <t>오후5시간</t>
  </si>
  <si>
    <t>이명진</t>
  </si>
  <si>
    <t>윤혜진</t>
  </si>
  <si>
    <t>이유림</t>
  </si>
  <si>
    <t>강종수</t>
  </si>
  <si>
    <t>전종민</t>
  </si>
  <si>
    <t>이상신</t>
  </si>
  <si>
    <t>날짜</t>
    <phoneticPr fontId="6" type="noConversion"/>
  </si>
  <si>
    <t>요일</t>
    <phoneticPr fontId="6" type="noConversion"/>
  </si>
  <si>
    <t xml:space="preserve">                  시간
  날짜              </t>
    <phoneticPr fontId="6" type="noConversion"/>
  </si>
  <si>
    <t xml:space="preserve">                   강습
                  안전
성명</t>
  </si>
  <si>
    <t>06:10 
~ 07:00</t>
  </si>
  <si>
    <t>07:00 
~ 07:50</t>
  </si>
  <si>
    <t>09:00 
~ 09:50</t>
  </si>
  <si>
    <t>10:00 
~ 10:50</t>
  </si>
  <si>
    <t>11:00 
~ 11:50</t>
  </si>
  <si>
    <t>14:00 
~ 14:50</t>
  </si>
  <si>
    <t>17:00 
~ 17:50</t>
  </si>
  <si>
    <t>19:00 
~ 19:50</t>
  </si>
  <si>
    <t>20:00 
~ 20:50</t>
  </si>
  <si>
    <t>07:00 
~ 08:00</t>
  </si>
  <si>
    <t>08:00 
~ 09:00</t>
  </si>
  <si>
    <t>09:00 
~ 10:00</t>
  </si>
  <si>
    <t>10:00 
~ 11:00</t>
  </si>
  <si>
    <t>11:00 
~ 12:00</t>
  </si>
  <si>
    <t>12:00 
~ 13:00</t>
  </si>
  <si>
    <t>13:00 
~ 14:00</t>
  </si>
  <si>
    <t>16:00 
~ 17:00</t>
  </si>
  <si>
    <t>17:00 
~ 18:00</t>
  </si>
  <si>
    <t>18:00 
~ 19:00</t>
  </si>
  <si>
    <t>19:00 
~ 20:00</t>
  </si>
  <si>
    <t>20:00 
~ 21:00</t>
  </si>
  <si>
    <t>안전</t>
  </si>
  <si>
    <t>고급</t>
  </si>
  <si>
    <t>창원체력인증센터 운영 및 관리</t>
  </si>
  <si>
    <t>이진아</t>
  </si>
  <si>
    <t>장민지</t>
  </si>
  <si>
    <t>정유나</t>
  </si>
  <si>
    <t>신영선</t>
  </si>
  <si>
    <t>김정화</t>
  </si>
  <si>
    <t>오철주</t>
  </si>
  <si>
    <t>전미경</t>
  </si>
  <si>
    <t>최용경</t>
  </si>
  <si>
    <t>윤정아</t>
  </si>
  <si>
    <t>서종무</t>
  </si>
  <si>
    <t>김정자</t>
  </si>
  <si>
    <t>문지현</t>
  </si>
  <si>
    <t>김은희</t>
  </si>
  <si>
    <t>조아라</t>
    <phoneticPr fontId="6" type="noConversion"/>
  </si>
  <si>
    <t>이상신</t>
    <phoneticPr fontId="6" type="noConversion"/>
  </si>
  <si>
    <t>최승희</t>
    <phoneticPr fontId="6" type="noConversion"/>
  </si>
  <si>
    <t>총 계</t>
    <phoneticPr fontId="6" type="noConversion"/>
  </si>
  <si>
    <t>~18:00</t>
    <phoneticPr fontId="6" type="noConversion"/>
  </si>
  <si>
    <t>정 기 휴 무</t>
    <phoneticPr fontId="6" type="noConversion"/>
  </si>
  <si>
    <t>장다은</t>
    <phoneticPr fontId="6" type="noConversion"/>
  </si>
  <si>
    <t>김찬수</t>
    <phoneticPr fontId="6" type="noConversion"/>
  </si>
  <si>
    <t>송지원</t>
  </si>
  <si>
    <t>이유진</t>
  </si>
  <si>
    <t>황가슬</t>
  </si>
  <si>
    <t>김익조</t>
  </si>
  <si>
    <t>서민우</t>
  </si>
  <si>
    <t>이해민</t>
    <phoneticPr fontId="6" type="noConversion"/>
  </si>
  <si>
    <t>민영기</t>
    <phoneticPr fontId="6" type="noConversion"/>
  </si>
  <si>
    <t>5 이하</t>
    <phoneticPr fontId="6" type="noConversion"/>
  </si>
  <si>
    <t>근무일수</t>
    <phoneticPr fontId="6" type="noConversion"/>
  </si>
  <si>
    <t>휴일수</t>
    <phoneticPr fontId="6" type="noConversion"/>
  </si>
  <si>
    <t>파트수</t>
    <phoneticPr fontId="6" type="noConversion"/>
  </si>
  <si>
    <t>직원수</t>
    <phoneticPr fontId="6" type="noConversion"/>
  </si>
  <si>
    <t>휴관일</t>
    <phoneticPr fontId="6" type="noConversion"/>
  </si>
  <si>
    <t>평균근무일수</t>
    <phoneticPr fontId="6" type="noConversion"/>
  </si>
  <si>
    <t>최대한 적게</t>
    <phoneticPr fontId="6" type="noConversion"/>
  </si>
  <si>
    <t>7 이하(대휴 겨냥)</t>
    <phoneticPr fontId="6" type="noConversion"/>
  </si>
  <si>
    <t>강조:</t>
    <phoneticPr fontId="6" type="noConversion"/>
  </si>
  <si>
    <t>파트 근무비</t>
    <phoneticPr fontId="6" type="noConversion"/>
  </si>
  <si>
    <t>총급여</t>
    <phoneticPr fontId="6" type="noConversion"/>
  </si>
  <si>
    <t>합계</t>
    <phoneticPr fontId="6" type="noConversion"/>
  </si>
  <si>
    <t>파트 대기비</t>
    <phoneticPr fontId="6" type="noConversion"/>
  </si>
  <si>
    <t>정기휴무</t>
    <phoneticPr fontId="6" type="noConversion"/>
  </si>
  <si>
    <t>가능</t>
    <phoneticPr fontId="6" type="noConversion"/>
  </si>
  <si>
    <t>불가</t>
    <phoneticPr fontId="6" type="noConversion"/>
  </si>
  <si>
    <t xml:space="preserve">11월 토a </t>
    <phoneticPr fontId="6" type="noConversion"/>
  </si>
  <si>
    <r>
      <t xml:space="preserve">강조2
</t>
    </r>
    <r>
      <rPr>
        <b/>
        <sz val="12"/>
        <color theme="1"/>
        <rFont val="굴림"/>
        <family val="3"/>
        <charset val="129"/>
      </rPr>
      <t>(입력칸)</t>
    </r>
    <phoneticPr fontId="6" type="noConversion"/>
  </si>
  <si>
    <r>
      <t>강조1</t>
    </r>
    <r>
      <rPr>
        <b/>
        <sz val="10"/>
        <color theme="1"/>
        <rFont val="굴림"/>
        <family val="3"/>
        <charset val="129"/>
      </rPr>
      <t xml:space="preserve">
</t>
    </r>
    <r>
      <rPr>
        <b/>
        <sz val="12"/>
        <color theme="1"/>
        <rFont val="굴림"/>
        <family val="3"/>
        <charset val="129"/>
      </rPr>
      <t>(근무표)</t>
    </r>
    <phoneticPr fontId="6" type="noConversion"/>
  </si>
  <si>
    <t>오후만 가능</t>
    <phoneticPr fontId="6" type="noConversion"/>
  </si>
  <si>
    <t>정기휴무</t>
    <phoneticPr fontId="6" type="noConversion"/>
  </si>
  <si>
    <t>평균</t>
    <phoneticPr fontId="6" type="noConversion"/>
  </si>
  <si>
    <t>평균</t>
    <phoneticPr fontId="6" type="noConversion"/>
  </si>
  <si>
    <t>초급</t>
    <phoneticPr fontId="6" type="noConversion"/>
  </si>
  <si>
    <t>생존수영</t>
    <phoneticPr fontId="6" type="noConversion"/>
  </si>
  <si>
    <t>양지용</t>
    <phoneticPr fontId="6" type="noConversion"/>
  </si>
  <si>
    <t>중급</t>
    <phoneticPr fontId="6" type="noConversion"/>
  </si>
  <si>
    <t>박미라,김선경</t>
    <phoneticPr fontId="6" type="noConversion"/>
  </si>
  <si>
    <t>강우리,이은애</t>
    <phoneticPr fontId="6" type="noConversion"/>
  </si>
  <si>
    <t>이지수</t>
    <phoneticPr fontId="6" type="noConversion"/>
  </si>
  <si>
    <t>김동강,안동환</t>
    <phoneticPr fontId="6" type="noConversion"/>
  </si>
  <si>
    <t>연수</t>
    <phoneticPr fontId="6" type="noConversion"/>
  </si>
  <si>
    <t>마스터</t>
    <phoneticPr fontId="6" type="noConversion"/>
  </si>
  <si>
    <t>박미정</t>
    <phoneticPr fontId="6" type="noConversion"/>
  </si>
  <si>
    <t>공미순</t>
    <phoneticPr fontId="6" type="noConversion"/>
  </si>
  <si>
    <t>3개 정도/12월 3,4일제외</t>
    <phoneticPr fontId="6" type="noConversion"/>
  </si>
  <si>
    <t>12월 1오후, 3오후</t>
    <phoneticPr fontId="6" type="noConversion"/>
  </si>
  <si>
    <t>목</t>
    <phoneticPr fontId="6" type="noConversion"/>
  </si>
  <si>
    <t>토</t>
    <phoneticPr fontId="6" type="noConversion"/>
  </si>
  <si>
    <t>일</t>
    <phoneticPr fontId="6" type="noConversion"/>
  </si>
  <si>
    <t>토</t>
    <phoneticPr fontId="6" type="noConversion"/>
  </si>
  <si>
    <t>일</t>
    <phoneticPr fontId="6" type="noConversion"/>
  </si>
  <si>
    <t>토</t>
    <phoneticPr fontId="6" type="noConversion"/>
  </si>
  <si>
    <t>일</t>
    <phoneticPr fontId="6" type="noConversion"/>
  </si>
  <si>
    <t>토</t>
    <phoneticPr fontId="6" type="noConversion"/>
  </si>
  <si>
    <t>오후만 가능 / 일요일 A조 위주
5주차 공휴일 제외</t>
    <phoneticPr fontId="6" type="noConversion"/>
  </si>
  <si>
    <t>최승희p 이유진a</t>
    <phoneticPr fontId="6" type="noConversion"/>
  </si>
  <si>
    <t>이유진</t>
    <phoneticPr fontId="6" type="noConversion"/>
  </si>
  <si>
    <t>서민우</t>
    <phoneticPr fontId="6" type="noConversion"/>
  </si>
  <si>
    <t>이유진f 서민우p</t>
    <phoneticPr fontId="6" type="noConversion"/>
  </si>
  <si>
    <t>서민우p</t>
    <phoneticPr fontId="6" type="noConversion"/>
  </si>
  <si>
    <t>일요일 자제</t>
    <phoneticPr fontId="6" type="noConversion"/>
  </si>
  <si>
    <t>이유진</t>
    <phoneticPr fontId="6" type="noConversion"/>
  </si>
  <si>
    <t>이유진</t>
    <phoneticPr fontId="6" type="noConversion"/>
  </si>
  <si>
    <t>서민우</t>
    <phoneticPr fontId="6" type="noConversion"/>
  </si>
  <si>
    <t>민영기</t>
    <phoneticPr fontId="6" type="noConversion"/>
  </si>
  <si>
    <t>방학특강</t>
    <phoneticPr fontId="6" type="noConversion"/>
  </si>
  <si>
    <t>조아라</t>
    <phoneticPr fontId="6" type="noConversion"/>
  </si>
  <si>
    <t>최승희</t>
    <phoneticPr fontId="6" type="noConversion"/>
  </si>
  <si>
    <t>장다은</t>
    <phoneticPr fontId="6" type="noConversion"/>
  </si>
  <si>
    <t>이해민</t>
    <phoneticPr fontId="6" type="noConversion"/>
  </si>
  <si>
    <t>김찬수</t>
    <phoneticPr fontId="6" type="noConversion"/>
  </si>
  <si>
    <t>마스터</t>
    <phoneticPr fontId="6" type="noConversion"/>
  </si>
  <si>
    <t>연수</t>
    <phoneticPr fontId="6" type="noConversion"/>
  </si>
  <si>
    <t>교정</t>
    <phoneticPr fontId="6" type="noConversion"/>
  </si>
  <si>
    <t>이해민</t>
    <phoneticPr fontId="6" type="noConversion"/>
  </si>
  <si>
    <t>최승희 이해민</t>
    <phoneticPr fontId="6" type="noConversion"/>
  </si>
  <si>
    <t>황가슬</t>
    <phoneticPr fontId="6" type="noConversion"/>
  </si>
  <si>
    <t>최승희 이해민 황가슬</t>
    <phoneticPr fontId="6" type="noConversion"/>
  </si>
  <si>
    <t>중급</t>
    <phoneticPr fontId="6" type="noConversion"/>
  </si>
  <si>
    <t>고급</t>
    <phoneticPr fontId="6" type="noConversion"/>
  </si>
  <si>
    <t>중급</t>
    <phoneticPr fontId="6" type="noConversion"/>
  </si>
  <si>
    <t>종일 제외</t>
    <phoneticPr fontId="6" type="noConversion"/>
  </si>
  <si>
    <t>고급</t>
    <phoneticPr fontId="6" type="noConversion"/>
  </si>
  <si>
    <t>최승희p 이유진f 서민우p
장다은 a</t>
    <phoneticPr fontId="6" type="noConversion"/>
  </si>
  <si>
    <t>서민우p 장다은</t>
    <phoneticPr fontId="6" type="noConversion"/>
  </si>
  <si>
    <t>조아라</t>
    <phoneticPr fontId="6" type="noConversion"/>
  </si>
  <si>
    <t>조아라</t>
    <phoneticPr fontId="6" type="noConversion"/>
  </si>
  <si>
    <t>조아라</t>
    <phoneticPr fontId="6" type="noConversion"/>
  </si>
  <si>
    <t>조아라</t>
    <phoneticPr fontId="6" type="noConversion"/>
  </si>
  <si>
    <t>이지원</t>
    <phoneticPr fontId="6" type="noConversion"/>
  </si>
  <si>
    <t>김정순</t>
    <phoneticPr fontId="6" type="noConversion"/>
  </si>
  <si>
    <t>서민우p 장다은</t>
    <phoneticPr fontId="6" type="noConversion"/>
  </si>
  <si>
    <t>서민우 황가슬 장다은
김정순</t>
    <phoneticPr fontId="6" type="noConversion"/>
  </si>
  <si>
    <t>마스터</t>
    <phoneticPr fontId="6" type="noConversion"/>
  </si>
  <si>
    <t>초급</t>
    <phoneticPr fontId="6" type="noConversion"/>
  </si>
  <si>
    <t>연수</t>
    <phoneticPr fontId="6" type="noConversion"/>
  </si>
  <si>
    <t>초급</t>
    <phoneticPr fontId="6" type="noConversion"/>
  </si>
  <si>
    <t>중급</t>
    <phoneticPr fontId="6" type="noConversion"/>
  </si>
  <si>
    <t>초급</t>
    <phoneticPr fontId="6" type="noConversion"/>
  </si>
  <si>
    <t>교정</t>
    <phoneticPr fontId="6" type="noConversion"/>
  </si>
  <si>
    <t>초급</t>
    <phoneticPr fontId="6" type="noConversion"/>
  </si>
  <si>
    <t>연수</t>
    <phoneticPr fontId="6" type="noConversion"/>
  </si>
  <si>
    <t>초급</t>
    <phoneticPr fontId="6" type="noConversion"/>
  </si>
  <si>
    <t>고급</t>
    <phoneticPr fontId="6" type="noConversion"/>
  </si>
  <si>
    <t>중.고급</t>
    <phoneticPr fontId="6" type="noConversion"/>
  </si>
  <si>
    <t>최승희</t>
    <phoneticPr fontId="6" type="noConversion"/>
  </si>
  <si>
    <t>김찬수</t>
    <phoneticPr fontId="6" type="noConversion"/>
  </si>
  <si>
    <t>김찬수</t>
    <phoneticPr fontId="6" type="noConversion"/>
  </si>
  <si>
    <t>장다은</t>
    <phoneticPr fontId="6" type="noConversion"/>
  </si>
  <si>
    <t>이상신</t>
    <phoneticPr fontId="6" type="noConversion"/>
  </si>
  <si>
    <t>김찬수</t>
    <phoneticPr fontId="6" type="noConversion"/>
  </si>
  <si>
    <t>서민우 이해민</t>
    <phoneticPr fontId="6" type="noConversion"/>
  </si>
  <si>
    <t>김찬수p 이해민 이지원p
황가슬</t>
    <phoneticPr fontId="6" type="noConversion"/>
  </si>
  <si>
    <t>서민우</t>
    <phoneticPr fontId="6" type="noConversion"/>
  </si>
  <si>
    <t>황가슬</t>
    <phoneticPr fontId="6" type="noConversion"/>
  </si>
  <si>
    <t>서민우</t>
    <phoneticPr fontId="6" type="noConversion"/>
  </si>
  <si>
    <t>강종수</t>
    <phoneticPr fontId="6" type="noConversion"/>
  </si>
  <si>
    <t>이명진</t>
    <phoneticPr fontId="6" type="noConversion"/>
  </si>
  <si>
    <t>이명진</t>
    <phoneticPr fontId="6" type="noConversion"/>
  </si>
  <si>
    <t>이명진</t>
    <phoneticPr fontId="6" type="noConversion"/>
  </si>
  <si>
    <t>윤혜진</t>
    <phoneticPr fontId="6" type="noConversion"/>
  </si>
  <si>
    <t>윤혜진</t>
    <phoneticPr fontId="6" type="noConversion"/>
  </si>
  <si>
    <t>전종민</t>
    <phoneticPr fontId="6" type="noConversion"/>
  </si>
  <si>
    <t>전종민</t>
    <phoneticPr fontId="6" type="noConversion"/>
  </si>
  <si>
    <t>이유림</t>
    <phoneticPr fontId="6" type="noConversion"/>
  </si>
  <si>
    <t>이유림</t>
    <phoneticPr fontId="6" type="noConversion"/>
  </si>
  <si>
    <t>송지원</t>
    <phoneticPr fontId="6" type="noConversion"/>
  </si>
  <si>
    <t>송지원</t>
    <phoneticPr fontId="6" type="noConversion"/>
  </si>
  <si>
    <t>송지원</t>
    <phoneticPr fontId="6" type="noConversion"/>
  </si>
  <si>
    <t>송지원</t>
    <phoneticPr fontId="6" type="noConversion"/>
  </si>
  <si>
    <t>김익조</t>
    <phoneticPr fontId="6" type="noConversion"/>
  </si>
  <si>
    <t>김익조</t>
    <phoneticPr fontId="6" type="noConversion"/>
  </si>
  <si>
    <t>이지원</t>
    <phoneticPr fontId="6" type="noConversion"/>
  </si>
  <si>
    <t>김정순</t>
    <phoneticPr fontId="6" type="noConversion"/>
  </si>
  <si>
    <t>김정옥,박미경</t>
    <phoneticPr fontId="6" type="noConversion"/>
  </si>
  <si>
    <t>황상구,윤성애,장은영</t>
    <phoneticPr fontId="6" type="noConversion"/>
  </si>
  <si>
    <t>김정순</t>
    <phoneticPr fontId="6" type="noConversion"/>
  </si>
  <si>
    <t>김정순</t>
    <phoneticPr fontId="6" type="noConversion"/>
  </si>
  <si>
    <t>김정순</t>
    <phoneticPr fontId="6" type="noConversion"/>
  </si>
  <si>
    <t>이명진</t>
    <phoneticPr fontId="6" type="noConversion"/>
  </si>
  <si>
    <t>전종민</t>
    <phoneticPr fontId="6" type="noConversion"/>
  </si>
  <si>
    <t>김익조</t>
    <phoneticPr fontId="6" type="noConversion"/>
  </si>
  <si>
    <t>이유림</t>
    <phoneticPr fontId="6" type="noConversion"/>
  </si>
  <si>
    <t>손명희</t>
    <phoneticPr fontId="6" type="noConversion"/>
  </si>
  <si>
    <t>박소정</t>
    <phoneticPr fontId="6" type="noConversion"/>
  </si>
  <si>
    <t>곽혜리</t>
    <phoneticPr fontId="6" type="noConversion"/>
  </si>
  <si>
    <t>강종수</t>
    <phoneticPr fontId="6" type="noConversion"/>
  </si>
  <si>
    <t>김찬수</t>
    <phoneticPr fontId="6" type="noConversion"/>
  </si>
  <si>
    <t>최승희</t>
    <phoneticPr fontId="6" type="noConversion"/>
  </si>
  <si>
    <t>05:50 
~ 07:00</t>
    <phoneticPr fontId="6" type="noConversion"/>
  </si>
  <si>
    <t>강종수</t>
    <phoneticPr fontId="6" type="noConversion"/>
  </si>
  <si>
    <t>전종민</t>
    <phoneticPr fontId="6" type="noConversion"/>
  </si>
  <si>
    <t>송지원</t>
    <phoneticPr fontId="6" type="noConversion"/>
  </si>
  <si>
    <t>강종수</t>
    <phoneticPr fontId="6" type="noConversion"/>
  </si>
  <si>
    <t>근무수 통계</t>
    <phoneticPr fontId="6" type="noConversion"/>
  </si>
  <si>
    <t>안전</t>
    <phoneticPr fontId="6" type="noConversion"/>
  </si>
  <si>
    <t>08:00 
~ 08:50</t>
    <phoneticPr fontId="6" type="noConversion"/>
  </si>
  <si>
    <t>13:00 
~ 13:50</t>
    <phoneticPr fontId="6" type="noConversion"/>
  </si>
  <si>
    <t>-</t>
    <phoneticPr fontId="6" type="noConversion"/>
  </si>
  <si>
    <t>-</t>
    <phoneticPr fontId="6" type="noConversion"/>
  </si>
  <si>
    <t>-</t>
    <phoneticPr fontId="6" type="noConversion"/>
  </si>
  <si>
    <t>14:00 
~ 15:00</t>
    <phoneticPr fontId="6" type="noConversion"/>
  </si>
  <si>
    <t>15:00 
~ 16:00</t>
    <phoneticPr fontId="6" type="noConversion"/>
  </si>
  <si>
    <t>1월 평일 수영강습 및 안전근무(방학특강 포함) 편성표</t>
    <phoneticPr fontId="6" type="noConversion"/>
  </si>
  <si>
    <t>장다은 최승희</t>
    <phoneticPr fontId="6" type="noConversion"/>
  </si>
  <si>
    <t>김찬수</t>
    <phoneticPr fontId="6" type="noConversion"/>
  </si>
  <si>
    <t>최승희</t>
    <phoneticPr fontId="6" type="noConversion"/>
  </si>
  <si>
    <t>강종수</t>
    <phoneticPr fontId="6" type="noConversion"/>
  </si>
  <si>
    <t>강종수</t>
    <phoneticPr fontId="6" type="noConversion"/>
  </si>
  <si>
    <t>이유림a</t>
    <phoneticPr fontId="6" type="noConversion"/>
  </si>
  <si>
    <t>이상신 김찬수 서민우
전종민 황가슬 이상신
장다은 최승희</t>
    <phoneticPr fontId="6" type="noConversion"/>
  </si>
  <si>
    <t>박소은,김현아,홍정경</t>
    <phoneticPr fontId="6" type="noConversion"/>
  </si>
  <si>
    <r>
      <t xml:space="preserve">1월 수영장 </t>
    </r>
    <r>
      <rPr>
        <sz val="26"/>
        <color indexed="40"/>
        <rFont val="HY견고딕"/>
        <family val="1"/>
        <charset val="129"/>
      </rPr>
      <t xml:space="preserve">주말 </t>
    </r>
    <r>
      <rPr>
        <sz val="26"/>
        <rFont val="HY견고딕"/>
        <family val="1"/>
        <charset val="129"/>
      </rPr>
      <t xml:space="preserve">및 </t>
    </r>
    <r>
      <rPr>
        <sz val="26"/>
        <color rgb="FFFF0000"/>
        <rFont val="HY견고딕"/>
        <family val="1"/>
        <charset val="129"/>
      </rPr>
      <t>공휴일</t>
    </r>
    <r>
      <rPr>
        <sz val="26"/>
        <rFont val="HY견고딕"/>
        <family val="1"/>
        <charset val="129"/>
      </rPr>
      <t xml:space="preserve"> 근무표</t>
    </r>
    <phoneticPr fontId="6" type="noConversion"/>
  </si>
  <si>
    <t>★ 수영강습(2시간) : 13명,    강습+안전 : 3명,    안전근무 : 17명,    총 33명
★ 안전근무-강습 연속근무 시 : 대체근무자 투입하여 업무공백 최소화 (대체근무자 - 직원 조아라 08:45 / 직원 장다은 14:45)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</si>
</sst>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hh:mm"/>
  </numFmts>
  <fonts count="4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6"/>
      <color indexed="8"/>
      <name val="HY견고딕"/>
      <family val="1"/>
      <charset val="129"/>
    </font>
    <font>
      <sz val="26"/>
      <color indexed="40"/>
      <name val="HY견고딕"/>
      <family val="1"/>
      <charset val="129"/>
    </font>
    <font>
      <sz val="26"/>
      <name val="HY견고딕"/>
      <family val="1"/>
      <charset val="129"/>
    </font>
    <font>
      <sz val="26"/>
      <color rgb="FFFF0000"/>
      <name val="HY견고딕"/>
      <family val="1"/>
      <charset val="129"/>
    </font>
    <font>
      <sz val="8"/>
      <name val="맑은 고딕"/>
      <family val="2"/>
      <charset val="129"/>
      <scheme val="minor"/>
    </font>
    <font>
      <b/>
      <sz val="12"/>
      <color indexed="8"/>
      <name val="굴림"/>
      <family val="3"/>
      <charset val="129"/>
    </font>
    <font>
      <sz val="14"/>
      <color theme="1"/>
      <name val="굴림"/>
      <family val="3"/>
      <charset val="129"/>
    </font>
    <font>
      <b/>
      <sz val="36"/>
      <color rgb="FFFF0000"/>
      <name val="굴림"/>
      <family val="3"/>
      <charset val="129"/>
    </font>
    <font>
      <sz val="11"/>
      <name val="돋움"/>
      <family val="3"/>
      <charset val="129"/>
    </font>
    <font>
      <b/>
      <sz val="22"/>
      <color rgb="FFFF0000"/>
      <name val="굴림"/>
      <family val="3"/>
      <charset val="129"/>
    </font>
    <font>
      <sz val="12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22"/>
      <color theme="1"/>
      <name val="HY견고딕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26"/>
      <color theme="1"/>
      <name val="HY견고딕"/>
      <family val="1"/>
      <charset val="129"/>
    </font>
    <font>
      <sz val="14"/>
      <color rgb="FFFF0000"/>
      <name val="굴림"/>
      <family val="3"/>
      <charset val="129"/>
    </font>
    <font>
      <b/>
      <sz val="36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indexed="8"/>
      <name val="HY견고딕"/>
      <family val="1"/>
      <charset val="129"/>
    </font>
    <font>
      <b/>
      <sz val="9"/>
      <color indexed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2"/>
      <name val="굴림"/>
      <family val="3"/>
      <charset val="129"/>
    </font>
    <font>
      <sz val="12"/>
      <color indexed="8"/>
      <name val="굴림"/>
      <family val="3"/>
      <charset val="129"/>
    </font>
    <font>
      <b/>
      <sz val="28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1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21" fillId="2" borderId="50" xfId="0" applyNumberFormat="1" applyFont="1" applyFill="1" applyBorder="1" applyAlignment="1">
      <alignment horizontal="center" vertical="center" wrapText="1"/>
    </xf>
    <xf numFmtId="176" fontId="21" fillId="2" borderId="51" xfId="0" applyNumberFormat="1" applyFont="1" applyFill="1" applyBorder="1" applyAlignment="1">
      <alignment horizontal="center" vertical="center" wrapText="1"/>
    </xf>
    <xf numFmtId="176" fontId="21" fillId="2" borderId="5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24" fillId="2" borderId="17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6" fillId="9" borderId="53" xfId="0" applyFont="1" applyFill="1" applyBorder="1" applyAlignment="1">
      <alignment horizontal="right" vertical="center"/>
    </xf>
    <xf numFmtId="0" fontId="26" fillId="9" borderId="55" xfId="0" applyFont="1" applyFill="1" applyBorder="1" applyAlignment="1">
      <alignment horizontal="center" vertical="center"/>
    </xf>
    <xf numFmtId="0" fontId="30" fillId="2" borderId="0" xfId="1" applyNumberFormat="1" applyFont="1" applyFill="1" applyBorder="1" applyAlignment="1">
      <alignment horizontal="center" vertical="center" wrapText="1"/>
    </xf>
    <xf numFmtId="176" fontId="31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3" fillId="2" borderId="0" xfId="0" applyFont="1" applyFill="1">
      <alignment vertical="center"/>
    </xf>
    <xf numFmtId="0" fontId="14" fillId="5" borderId="39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41" fontId="16" fillId="2" borderId="46" xfId="0" applyNumberFormat="1" applyFont="1" applyFill="1" applyBorder="1" applyAlignment="1">
      <alignment horizontal="center" vertical="center"/>
    </xf>
    <xf numFmtId="41" fontId="16" fillId="2" borderId="47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21" fillId="2" borderId="53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41" fontId="35" fillId="10" borderId="17" xfId="8" applyNumberFormat="1" applyFont="1" applyFill="1" applyBorder="1" applyAlignment="1" applyProtection="1">
      <alignment horizontal="center" vertical="center" shrinkToFit="1"/>
    </xf>
    <xf numFmtId="3" fontId="36" fillId="10" borderId="17" xfId="8" applyNumberFormat="1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45" xfId="0" applyFont="1" applyFill="1" applyBorder="1">
      <alignment vertical="center"/>
    </xf>
    <xf numFmtId="0" fontId="22" fillId="2" borderId="18" xfId="0" applyFont="1" applyFill="1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32" fillId="2" borderId="57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41" fontId="16" fillId="2" borderId="36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41" fontId="16" fillId="2" borderId="34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22" fillId="2" borderId="31" xfId="0" applyFont="1" applyFill="1" applyBorder="1">
      <alignment vertical="center"/>
    </xf>
    <xf numFmtId="0" fontId="32" fillId="2" borderId="36" xfId="0" applyFont="1" applyFill="1" applyBorder="1" applyAlignment="1">
      <alignment horizontal="center" vertical="center"/>
    </xf>
    <xf numFmtId="0" fontId="32" fillId="2" borderId="61" xfId="0" applyFont="1" applyFill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1" fontId="16" fillId="0" borderId="19" xfId="1" applyFont="1" applyBorder="1" applyAlignment="1">
      <alignment horizontal="center" vertical="center"/>
    </xf>
    <xf numFmtId="41" fontId="16" fillId="0" borderId="20" xfId="1" applyFont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39" fillId="5" borderId="21" xfId="0" applyFont="1" applyFill="1" applyBorder="1" applyAlignment="1">
      <alignment horizontal="center" vertical="center" wrapText="1"/>
    </xf>
    <xf numFmtId="0" fontId="39" fillId="5" borderId="20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14" fillId="7" borderId="22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0" fillId="0" borderId="18" xfId="0" applyFont="1" applyBorder="1">
      <alignment vertical="center"/>
    </xf>
    <xf numFmtId="0" fontId="14" fillId="2" borderId="6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7" borderId="53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 wrapText="1"/>
    </xf>
    <xf numFmtId="0" fontId="13" fillId="2" borderId="7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24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43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2" fillId="2" borderId="50" xfId="1" applyNumberFormat="1" applyFont="1" applyFill="1" applyBorder="1" applyAlignment="1">
      <alignment horizontal="center" vertical="center" wrapText="1"/>
    </xf>
    <xf numFmtId="0" fontId="2" fillId="2" borderId="58" xfId="1" applyNumberFormat="1" applyFont="1" applyFill="1" applyBorder="1" applyAlignment="1">
      <alignment horizontal="center" vertical="center" wrapText="1"/>
    </xf>
    <xf numFmtId="0" fontId="2" fillId="2" borderId="51" xfId="1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176" fontId="20" fillId="2" borderId="53" xfId="0" applyNumberFormat="1" applyFont="1" applyFill="1" applyBorder="1" applyAlignment="1">
      <alignment horizontal="center" vertical="center" wrapText="1"/>
    </xf>
    <xf numFmtId="176" fontId="20" fillId="2" borderId="54" xfId="0" applyNumberFormat="1" applyFont="1" applyFill="1" applyBorder="1" applyAlignment="1">
      <alignment horizontal="center" vertical="center" wrapText="1"/>
    </xf>
    <xf numFmtId="176" fontId="20" fillId="2" borderId="55" xfId="0" applyNumberFormat="1" applyFont="1" applyFill="1" applyBorder="1" applyAlignment="1">
      <alignment horizontal="center" vertical="center" wrapText="1"/>
    </xf>
  </cellXfs>
  <cellStyles count="10">
    <cellStyle name="쉼표 [0]" xfId="1" builtinId="6"/>
    <cellStyle name="쉼표 [0] 2" xfId="4"/>
    <cellStyle name="쉼표 [0] 3" xfId="9"/>
    <cellStyle name="쉼표 [0] 4" xfId="6"/>
    <cellStyle name="표준" xfId="0" builtinId="0"/>
    <cellStyle name="표준 2" xfId="2"/>
    <cellStyle name="표준 2 2" xfId="5"/>
    <cellStyle name="표준 3" xfId="8"/>
    <cellStyle name="표준 4" xfId="3"/>
    <cellStyle name="표준 7" xfId="7"/>
  </cellStyles>
  <dxfs count="16">
    <dxf>
      <fill>
        <patternFill>
          <bgColor theme="5" tint="0.59996337778862885"/>
        </patternFill>
      </fill>
    </dxf>
    <dxf>
      <font>
        <strike val="0"/>
        <u val="none"/>
        <color rgb="FF0000FF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u val="none"/>
        <color rgb="FF0000FF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u val="none"/>
        <color rgb="FF0000FF"/>
      </font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theme="7" tint="0.79998168889431442"/>
        </patternFill>
      </fill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view="pageBreakPreview" zoomScale="80" zoomScaleNormal="70" zoomScaleSheetLayoutView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sqref="A1:R2"/>
    </sheetView>
  </sheetViews>
  <sheetFormatPr defaultRowHeight="16.5" x14ac:dyDescent="0.3"/>
  <cols>
    <col min="1" max="1" width="17.125" customWidth="1"/>
    <col min="2" max="3" width="12.5" customWidth="1"/>
    <col min="4" max="4" width="7.5" customWidth="1"/>
    <col min="5" max="5" width="5" customWidth="1"/>
    <col min="6" max="12" width="12.5" customWidth="1"/>
    <col min="13" max="13" width="7.5" customWidth="1"/>
    <col min="14" max="14" width="5" customWidth="1"/>
    <col min="15" max="18" width="12.5" customWidth="1"/>
  </cols>
  <sheetData>
    <row r="1" spans="1:18" ht="27" customHeight="1" x14ac:dyDescent="0.3">
      <c r="A1" s="270" t="s">
        <v>234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2"/>
    </row>
    <row r="2" spans="1:18" ht="27" customHeight="1" thickBot="1" x14ac:dyDescent="0.35">
      <c r="A2" s="273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5"/>
    </row>
    <row r="3" spans="1:18" ht="28.5" customHeight="1" x14ac:dyDescent="0.3">
      <c r="A3" s="276" t="s">
        <v>26</v>
      </c>
      <c r="B3" s="242" t="s">
        <v>27</v>
      </c>
      <c r="C3" s="243" t="s">
        <v>28</v>
      </c>
      <c r="D3" s="288" t="s">
        <v>227</v>
      </c>
      <c r="E3" s="289"/>
      <c r="F3" s="259" t="s">
        <v>29</v>
      </c>
      <c r="G3" s="243" t="s">
        <v>30</v>
      </c>
      <c r="H3" s="243" t="s">
        <v>31</v>
      </c>
      <c r="I3" s="249" t="s">
        <v>229</v>
      </c>
      <c r="J3" s="242" t="s">
        <v>228</v>
      </c>
      <c r="K3" s="243" t="s">
        <v>32</v>
      </c>
      <c r="L3" s="243" t="s">
        <v>230</v>
      </c>
      <c r="M3" s="289" t="s">
        <v>229</v>
      </c>
      <c r="N3" s="305"/>
      <c r="O3" s="249" t="s">
        <v>33</v>
      </c>
      <c r="P3" s="242" t="s">
        <v>231</v>
      </c>
      <c r="Q3" s="243" t="s">
        <v>34</v>
      </c>
      <c r="R3" s="247" t="s">
        <v>35</v>
      </c>
    </row>
    <row r="4" spans="1:18" ht="28.5" customHeight="1" thickBot="1" x14ac:dyDescent="0.35">
      <c r="A4" s="277"/>
      <c r="B4" s="244" t="s">
        <v>220</v>
      </c>
      <c r="C4" s="245" t="s">
        <v>36</v>
      </c>
      <c r="D4" s="290" t="s">
        <v>37</v>
      </c>
      <c r="E4" s="291"/>
      <c r="F4" s="231" t="s">
        <v>38</v>
      </c>
      <c r="G4" s="245" t="s">
        <v>39</v>
      </c>
      <c r="H4" s="245" t="s">
        <v>40</v>
      </c>
      <c r="I4" s="250" t="s">
        <v>41</v>
      </c>
      <c r="J4" s="253" t="s">
        <v>42</v>
      </c>
      <c r="K4" s="254" t="s">
        <v>232</v>
      </c>
      <c r="L4" s="254" t="s">
        <v>233</v>
      </c>
      <c r="M4" s="291" t="s">
        <v>43</v>
      </c>
      <c r="N4" s="306"/>
      <c r="O4" s="250" t="s">
        <v>44</v>
      </c>
      <c r="P4" s="244" t="s">
        <v>45</v>
      </c>
      <c r="Q4" s="245" t="s">
        <v>46</v>
      </c>
      <c r="R4" s="248" t="s">
        <v>47</v>
      </c>
    </row>
    <row r="5" spans="1:18" ht="18" customHeight="1" x14ac:dyDescent="0.3">
      <c r="A5" s="211" t="s">
        <v>137</v>
      </c>
      <c r="B5" s="228" t="s">
        <v>111</v>
      </c>
      <c r="C5" s="239" t="s">
        <v>144</v>
      </c>
      <c r="D5" s="240"/>
      <c r="E5" s="241" t="s">
        <v>226</v>
      </c>
      <c r="F5" s="246"/>
      <c r="G5" s="239"/>
      <c r="H5" s="13" t="s">
        <v>143</v>
      </c>
      <c r="I5" s="251"/>
      <c r="J5" s="230" t="s">
        <v>48</v>
      </c>
      <c r="K5" s="209"/>
      <c r="L5" s="209"/>
      <c r="M5" s="307"/>
      <c r="N5" s="308"/>
      <c r="O5" s="206"/>
      <c r="P5" s="36"/>
      <c r="Q5" s="209"/>
      <c r="R5" s="17"/>
    </row>
    <row r="6" spans="1:18" ht="18" customHeight="1" x14ac:dyDescent="0.3">
      <c r="A6" s="212" t="s">
        <v>138</v>
      </c>
      <c r="B6" s="38" t="s">
        <v>112</v>
      </c>
      <c r="C6" s="227"/>
      <c r="D6" s="292"/>
      <c r="E6" s="293"/>
      <c r="F6" s="260" t="s">
        <v>164</v>
      </c>
      <c r="G6" s="14" t="s">
        <v>48</v>
      </c>
      <c r="H6" s="43"/>
      <c r="I6" s="203" t="s">
        <v>48</v>
      </c>
      <c r="J6" s="37" t="s">
        <v>48</v>
      </c>
      <c r="K6" s="53"/>
      <c r="L6" s="25"/>
      <c r="M6" s="309"/>
      <c r="N6" s="310"/>
      <c r="O6" s="200"/>
      <c r="P6" s="38"/>
      <c r="Q6" s="25"/>
      <c r="R6" s="19"/>
    </row>
    <row r="7" spans="1:18" ht="18" customHeight="1" x14ac:dyDescent="0.3">
      <c r="A7" s="212" t="s">
        <v>22</v>
      </c>
      <c r="B7" s="54"/>
      <c r="C7" s="53"/>
      <c r="D7" s="278"/>
      <c r="E7" s="279"/>
      <c r="F7" s="260" t="s">
        <v>150</v>
      </c>
      <c r="G7" s="53" t="s">
        <v>165</v>
      </c>
      <c r="H7" s="278" t="s">
        <v>50</v>
      </c>
      <c r="I7" s="279"/>
      <c r="J7" s="279"/>
      <c r="K7" s="279"/>
      <c r="L7" s="279"/>
      <c r="M7" s="279"/>
      <c r="N7" s="279"/>
      <c r="O7" s="279"/>
      <c r="P7" s="54"/>
      <c r="Q7" s="53"/>
      <c r="R7" s="55"/>
    </row>
    <row r="8" spans="1:18" ht="18" customHeight="1" x14ac:dyDescent="0.3">
      <c r="A8" s="212" t="s">
        <v>139</v>
      </c>
      <c r="B8" s="38"/>
      <c r="C8" s="25"/>
      <c r="D8" s="294" t="s">
        <v>48</v>
      </c>
      <c r="E8" s="295"/>
      <c r="F8" s="260" t="s">
        <v>143</v>
      </c>
      <c r="G8" s="53" t="s">
        <v>166</v>
      </c>
      <c r="H8" s="227"/>
      <c r="I8" s="237"/>
      <c r="J8" s="38"/>
      <c r="K8" s="25" t="s">
        <v>143</v>
      </c>
      <c r="L8" s="25"/>
      <c r="M8" s="257"/>
      <c r="N8" s="14" t="s">
        <v>226</v>
      </c>
      <c r="O8" s="257"/>
      <c r="P8" s="38"/>
      <c r="Q8" s="25"/>
      <c r="R8" s="19"/>
    </row>
    <row r="9" spans="1:18" ht="18" customHeight="1" x14ac:dyDescent="0.3">
      <c r="A9" s="212" t="s">
        <v>140</v>
      </c>
      <c r="B9" s="38"/>
      <c r="C9" s="25"/>
      <c r="D9" s="292"/>
      <c r="E9" s="293"/>
      <c r="F9" s="261"/>
      <c r="G9" s="53" t="s">
        <v>142</v>
      </c>
      <c r="H9" s="18" t="s">
        <v>149</v>
      </c>
      <c r="I9" s="204"/>
      <c r="J9" s="38"/>
      <c r="K9" s="53" t="s">
        <v>171</v>
      </c>
      <c r="L9" s="53"/>
      <c r="M9" s="294" t="s">
        <v>48</v>
      </c>
      <c r="N9" s="311"/>
      <c r="O9" s="200"/>
      <c r="P9" s="38"/>
      <c r="Q9" s="25"/>
      <c r="R9" s="19"/>
    </row>
    <row r="10" spans="1:18" ht="18" customHeight="1" thickBot="1" x14ac:dyDescent="0.35">
      <c r="A10" s="213" t="s">
        <v>141</v>
      </c>
      <c r="B10" s="39"/>
      <c r="C10" s="20"/>
      <c r="D10" s="296"/>
      <c r="E10" s="297"/>
      <c r="F10" s="262"/>
      <c r="G10" s="41"/>
      <c r="H10" s="41"/>
      <c r="I10" s="252"/>
      <c r="J10" s="226" t="s">
        <v>136</v>
      </c>
      <c r="K10" s="235"/>
      <c r="L10" s="20"/>
      <c r="M10" s="296"/>
      <c r="N10" s="312"/>
      <c r="O10" s="205" t="s">
        <v>49</v>
      </c>
      <c r="P10" s="39"/>
      <c r="Q10" s="22" t="s">
        <v>48</v>
      </c>
      <c r="R10" s="23" t="s">
        <v>48</v>
      </c>
    </row>
    <row r="11" spans="1:18" ht="18" customHeight="1" x14ac:dyDescent="0.3">
      <c r="A11" s="51" t="s">
        <v>51</v>
      </c>
      <c r="B11" s="26" t="s">
        <v>150</v>
      </c>
      <c r="C11" s="13" t="s">
        <v>143</v>
      </c>
      <c r="D11" s="298"/>
      <c r="E11" s="299"/>
      <c r="F11" s="263"/>
      <c r="G11" s="32"/>
      <c r="H11" s="32"/>
      <c r="I11" s="33"/>
      <c r="J11" s="31"/>
      <c r="K11" s="255"/>
      <c r="L11" s="32"/>
      <c r="M11" s="315"/>
      <c r="N11" s="316"/>
      <c r="O11" s="202"/>
      <c r="P11" s="26"/>
      <c r="Q11" s="13"/>
      <c r="R11" s="15"/>
    </row>
    <row r="12" spans="1:18" ht="18" customHeight="1" x14ac:dyDescent="0.3">
      <c r="A12" s="45" t="s">
        <v>52</v>
      </c>
      <c r="B12" s="12" t="s">
        <v>144</v>
      </c>
      <c r="C12" s="24" t="s">
        <v>173</v>
      </c>
      <c r="D12" s="292"/>
      <c r="E12" s="293"/>
      <c r="F12" s="261"/>
      <c r="G12" s="24"/>
      <c r="H12" s="24"/>
      <c r="I12" s="16"/>
      <c r="J12" s="45"/>
      <c r="K12" s="204"/>
      <c r="L12" s="200"/>
      <c r="M12" s="309"/>
      <c r="N12" s="310"/>
      <c r="O12" s="200"/>
      <c r="P12" s="12"/>
      <c r="Q12" s="24"/>
      <c r="R12" s="16"/>
    </row>
    <row r="13" spans="1:18" ht="18" customHeight="1" x14ac:dyDescent="0.3">
      <c r="A13" s="45" t="s">
        <v>105</v>
      </c>
      <c r="B13" s="12" t="s">
        <v>149</v>
      </c>
      <c r="C13" s="24" t="s">
        <v>149</v>
      </c>
      <c r="D13" s="292"/>
      <c r="E13" s="293"/>
      <c r="F13" s="261"/>
      <c r="G13" s="24"/>
      <c r="H13" s="24"/>
      <c r="I13" s="16"/>
      <c r="J13" s="45"/>
      <c r="K13" s="204"/>
      <c r="L13" s="200"/>
      <c r="M13" s="309"/>
      <c r="N13" s="310"/>
      <c r="O13" s="200"/>
      <c r="P13" s="12"/>
      <c r="Q13" s="24"/>
      <c r="R13" s="16"/>
    </row>
    <row r="14" spans="1:18" ht="18" customHeight="1" x14ac:dyDescent="0.3">
      <c r="A14" s="194" t="s">
        <v>53</v>
      </c>
      <c r="B14" s="12" t="s">
        <v>171</v>
      </c>
      <c r="C14" s="24" t="s">
        <v>174</v>
      </c>
      <c r="D14" s="292"/>
      <c r="E14" s="293"/>
      <c r="F14" s="261"/>
      <c r="G14" s="24"/>
      <c r="H14" s="24"/>
      <c r="I14" s="16"/>
      <c r="J14" s="45"/>
      <c r="K14" s="204"/>
      <c r="L14" s="200"/>
      <c r="M14" s="309"/>
      <c r="N14" s="310"/>
      <c r="O14" s="200"/>
      <c r="P14" s="12"/>
      <c r="Q14" s="24"/>
      <c r="R14" s="16"/>
    </row>
    <row r="15" spans="1:18" ht="18" customHeight="1" x14ac:dyDescent="0.3">
      <c r="A15" s="236" t="s">
        <v>206</v>
      </c>
      <c r="B15" s="37" t="s">
        <v>48</v>
      </c>
      <c r="C15" s="14" t="s">
        <v>48</v>
      </c>
      <c r="D15" s="292"/>
      <c r="E15" s="293"/>
      <c r="F15" s="261"/>
      <c r="G15" s="24"/>
      <c r="H15" s="24"/>
      <c r="I15" s="16"/>
      <c r="J15" s="45"/>
      <c r="K15" s="204"/>
      <c r="L15" s="200"/>
      <c r="M15" s="309"/>
      <c r="N15" s="310"/>
      <c r="O15" s="200"/>
      <c r="P15" s="12"/>
      <c r="Q15" s="24"/>
      <c r="R15" s="16"/>
    </row>
    <row r="16" spans="1:18" ht="18" customHeight="1" x14ac:dyDescent="0.3">
      <c r="A16" s="194" t="s">
        <v>107</v>
      </c>
      <c r="B16" s="12"/>
      <c r="C16" s="24"/>
      <c r="D16" s="294" t="s">
        <v>48</v>
      </c>
      <c r="E16" s="295"/>
      <c r="F16" s="135" t="s">
        <v>48</v>
      </c>
      <c r="G16" s="24"/>
      <c r="H16" s="24"/>
      <c r="I16" s="16"/>
      <c r="J16" s="45"/>
      <c r="K16" s="204"/>
      <c r="L16" s="200"/>
      <c r="M16" s="309"/>
      <c r="N16" s="310"/>
      <c r="O16" s="200"/>
      <c r="P16" s="47"/>
      <c r="Q16" s="24"/>
      <c r="R16" s="16"/>
    </row>
    <row r="17" spans="1:18" ht="18" customHeight="1" thickBot="1" x14ac:dyDescent="0.35">
      <c r="A17" s="232" t="s">
        <v>54</v>
      </c>
      <c r="B17" s="40"/>
      <c r="C17" s="41"/>
      <c r="D17" s="300"/>
      <c r="E17" s="301"/>
      <c r="F17" s="264" t="s">
        <v>48</v>
      </c>
      <c r="G17" s="42" t="s">
        <v>48</v>
      </c>
      <c r="H17" s="41"/>
      <c r="I17" s="49"/>
      <c r="J17" s="46"/>
      <c r="K17" s="258"/>
      <c r="L17" s="201"/>
      <c r="M17" s="313"/>
      <c r="N17" s="314"/>
      <c r="O17" s="201"/>
      <c r="P17" s="40"/>
      <c r="Q17" s="41"/>
      <c r="R17" s="49"/>
    </row>
    <row r="18" spans="1:18" ht="18" customHeight="1" x14ac:dyDescent="0.3">
      <c r="A18" s="233" t="s">
        <v>55</v>
      </c>
      <c r="B18" s="31"/>
      <c r="C18" s="32"/>
      <c r="D18" s="302"/>
      <c r="E18" s="303"/>
      <c r="F18" s="52" t="s">
        <v>144</v>
      </c>
      <c r="G18" s="32" t="s">
        <v>153</v>
      </c>
      <c r="H18" s="32"/>
      <c r="I18" s="33"/>
      <c r="J18" s="52"/>
      <c r="K18" s="255"/>
      <c r="L18" s="202"/>
      <c r="M18" s="315"/>
      <c r="N18" s="316"/>
      <c r="O18" s="202"/>
      <c r="P18" s="31"/>
      <c r="Q18" s="32"/>
      <c r="R18" s="33"/>
    </row>
    <row r="19" spans="1:18" ht="18" customHeight="1" x14ac:dyDescent="0.3">
      <c r="A19" s="194" t="s">
        <v>56</v>
      </c>
      <c r="B19" s="12"/>
      <c r="C19" s="24"/>
      <c r="D19" s="292"/>
      <c r="E19" s="293"/>
      <c r="F19" s="45" t="s">
        <v>167</v>
      </c>
      <c r="G19" s="24"/>
      <c r="H19" s="24" t="s">
        <v>169</v>
      </c>
      <c r="I19" s="210"/>
      <c r="J19" s="45"/>
      <c r="K19" s="204"/>
      <c r="L19" s="200"/>
      <c r="M19" s="309"/>
      <c r="N19" s="310"/>
      <c r="O19" s="200"/>
      <c r="P19" s="12"/>
      <c r="Q19" s="24"/>
      <c r="R19" s="16"/>
    </row>
    <row r="20" spans="1:18" ht="18" customHeight="1" x14ac:dyDescent="0.3">
      <c r="A20" s="194" t="s">
        <v>57</v>
      </c>
      <c r="B20" s="12"/>
      <c r="C20" s="24"/>
      <c r="D20" s="292"/>
      <c r="E20" s="293"/>
      <c r="F20" s="45" t="s">
        <v>168</v>
      </c>
      <c r="G20" s="24" t="s">
        <v>144</v>
      </c>
      <c r="H20" s="24"/>
      <c r="I20" s="210"/>
      <c r="J20" s="45"/>
      <c r="K20" s="204"/>
      <c r="L20" s="200"/>
      <c r="M20" s="309"/>
      <c r="N20" s="310"/>
      <c r="O20" s="200"/>
      <c r="P20" s="12"/>
      <c r="Q20" s="24"/>
      <c r="R20" s="16"/>
    </row>
    <row r="21" spans="1:18" ht="18" customHeight="1" x14ac:dyDescent="0.3">
      <c r="A21" s="194" t="s">
        <v>58</v>
      </c>
      <c r="B21" s="12"/>
      <c r="C21" s="24"/>
      <c r="D21" s="292"/>
      <c r="E21" s="293"/>
      <c r="F21" s="261"/>
      <c r="G21" s="24" t="s">
        <v>151</v>
      </c>
      <c r="H21" s="24" t="s">
        <v>153</v>
      </c>
      <c r="I21" s="16"/>
      <c r="J21" s="45"/>
      <c r="K21" s="204"/>
      <c r="L21" s="200"/>
      <c r="M21" s="309"/>
      <c r="N21" s="310"/>
      <c r="O21" s="200"/>
      <c r="P21" s="12"/>
      <c r="Q21" s="24"/>
      <c r="R21" s="16"/>
    </row>
    <row r="22" spans="1:18" ht="18" customHeight="1" x14ac:dyDescent="0.3">
      <c r="A22" s="194" t="s">
        <v>59</v>
      </c>
      <c r="B22" s="12"/>
      <c r="C22" s="24"/>
      <c r="D22" s="292"/>
      <c r="E22" s="293"/>
      <c r="F22" s="261"/>
      <c r="G22" s="14" t="s">
        <v>48</v>
      </c>
      <c r="H22" s="14" t="s">
        <v>48</v>
      </c>
      <c r="I22" s="16"/>
      <c r="J22" s="45"/>
      <c r="K22" s="204"/>
      <c r="L22" s="200"/>
      <c r="M22" s="309"/>
      <c r="N22" s="310"/>
      <c r="O22" s="200"/>
      <c r="P22" s="12"/>
      <c r="Q22" s="24"/>
      <c r="R22" s="16"/>
    </row>
    <row r="23" spans="1:18" ht="18" customHeight="1" thickBot="1" x14ac:dyDescent="0.35">
      <c r="A23" s="195" t="s">
        <v>108</v>
      </c>
      <c r="B23" s="34"/>
      <c r="C23" s="21"/>
      <c r="D23" s="296"/>
      <c r="E23" s="297"/>
      <c r="F23" s="262"/>
      <c r="G23" s="21"/>
      <c r="H23" s="22" t="s">
        <v>48</v>
      </c>
      <c r="I23" s="23" t="s">
        <v>48</v>
      </c>
      <c r="J23" s="48"/>
      <c r="K23" s="204"/>
      <c r="L23" s="50"/>
      <c r="M23" s="313"/>
      <c r="N23" s="314"/>
      <c r="O23" s="201"/>
      <c r="P23" s="34"/>
      <c r="Q23" s="21"/>
      <c r="R23" s="35"/>
    </row>
    <row r="24" spans="1:18" ht="18" hidden="1" customHeight="1" thickBot="1" x14ac:dyDescent="0.35">
      <c r="A24" s="234" t="s">
        <v>109</v>
      </c>
      <c r="B24" s="26"/>
      <c r="C24" s="13"/>
      <c r="D24" s="298"/>
      <c r="E24" s="304"/>
      <c r="F24" s="265"/>
      <c r="G24" s="238"/>
      <c r="H24" s="238"/>
      <c r="I24" s="216"/>
      <c r="J24" s="280" t="s">
        <v>104</v>
      </c>
      <c r="K24" s="281"/>
      <c r="L24" s="229"/>
      <c r="M24" s="229"/>
      <c r="N24" s="256"/>
      <c r="O24" s="256"/>
      <c r="P24" s="26"/>
      <c r="Q24" s="13"/>
      <c r="R24" s="15"/>
    </row>
    <row r="25" spans="1:18" ht="18" customHeight="1" x14ac:dyDescent="0.3">
      <c r="A25" s="194" t="s">
        <v>114</v>
      </c>
      <c r="B25" s="54"/>
      <c r="C25" s="53"/>
      <c r="D25" s="292"/>
      <c r="E25" s="293"/>
      <c r="F25" s="261"/>
      <c r="G25" s="53"/>
      <c r="H25" s="53"/>
      <c r="I25" s="55"/>
      <c r="J25" s="230" t="s">
        <v>48</v>
      </c>
      <c r="K25" s="224" t="s">
        <v>175</v>
      </c>
      <c r="L25" s="56"/>
      <c r="M25" s="307"/>
      <c r="N25" s="308"/>
      <c r="O25" s="17"/>
      <c r="P25" s="12"/>
      <c r="Q25" s="24"/>
      <c r="R25" s="16"/>
    </row>
    <row r="26" spans="1:18" ht="18" customHeight="1" x14ac:dyDescent="0.3">
      <c r="A26" s="236" t="s">
        <v>242</v>
      </c>
      <c r="B26" s="54"/>
      <c r="C26" s="53"/>
      <c r="D26" s="292"/>
      <c r="E26" s="293"/>
      <c r="F26" s="261"/>
      <c r="G26" s="53"/>
      <c r="H26" s="53"/>
      <c r="I26" s="55"/>
      <c r="J26" s="54"/>
      <c r="K26" s="225" t="s">
        <v>48</v>
      </c>
      <c r="L26" s="14" t="s">
        <v>48</v>
      </c>
      <c r="M26" s="309"/>
      <c r="N26" s="310"/>
      <c r="O26" s="19"/>
      <c r="P26" s="12"/>
      <c r="Q26" s="24"/>
      <c r="R26" s="16"/>
    </row>
    <row r="27" spans="1:18" ht="18" customHeight="1" x14ac:dyDescent="0.3">
      <c r="A27" s="194" t="s">
        <v>113</v>
      </c>
      <c r="B27" s="54"/>
      <c r="C27" s="53"/>
      <c r="D27" s="292"/>
      <c r="E27" s="293"/>
      <c r="F27" s="261"/>
      <c r="G27" s="53"/>
      <c r="H27" s="53"/>
      <c r="I27" s="55"/>
      <c r="J27" s="54"/>
      <c r="K27" s="223"/>
      <c r="L27" s="25"/>
      <c r="M27" s="294" t="s">
        <v>48</v>
      </c>
      <c r="N27" s="311"/>
      <c r="O27" s="16" t="s">
        <v>103</v>
      </c>
      <c r="P27" s="12"/>
      <c r="Q27" s="24"/>
      <c r="R27" s="16"/>
    </row>
    <row r="28" spans="1:18" ht="18" customHeight="1" x14ac:dyDescent="0.3">
      <c r="A28" s="194" t="s">
        <v>214</v>
      </c>
      <c r="B28" s="54"/>
      <c r="C28" s="53"/>
      <c r="D28" s="292"/>
      <c r="E28" s="293"/>
      <c r="F28" s="261"/>
      <c r="G28" s="53"/>
      <c r="H28" s="53"/>
      <c r="I28" s="55"/>
      <c r="J28" s="54"/>
      <c r="K28" s="223"/>
      <c r="L28" s="25"/>
      <c r="M28" s="294" t="s">
        <v>48</v>
      </c>
      <c r="N28" s="311"/>
      <c r="O28" s="268" t="s">
        <v>48</v>
      </c>
      <c r="P28" s="12"/>
      <c r="Q28" s="24"/>
      <c r="R28" s="16"/>
    </row>
    <row r="29" spans="1:18" ht="18" customHeight="1" x14ac:dyDescent="0.3">
      <c r="A29" s="194" t="s">
        <v>110</v>
      </c>
      <c r="B29" s="54"/>
      <c r="C29" s="53"/>
      <c r="D29" s="292"/>
      <c r="E29" s="293"/>
      <c r="F29" s="261"/>
      <c r="G29" s="53"/>
      <c r="H29" s="53"/>
      <c r="I29" s="55"/>
      <c r="J29" s="54"/>
      <c r="K29" s="223"/>
      <c r="L29" s="25"/>
      <c r="M29" s="309"/>
      <c r="N29" s="310"/>
      <c r="O29" s="268" t="s">
        <v>48</v>
      </c>
      <c r="P29" s="37" t="s">
        <v>48</v>
      </c>
      <c r="Q29" s="24"/>
      <c r="R29" s="16"/>
    </row>
    <row r="30" spans="1:18" ht="18" customHeight="1" thickBot="1" x14ac:dyDescent="0.35">
      <c r="A30" s="46" t="s">
        <v>60</v>
      </c>
      <c r="B30" s="40"/>
      <c r="C30" s="41"/>
      <c r="D30" s="300"/>
      <c r="E30" s="301"/>
      <c r="F30" s="262"/>
      <c r="G30" s="41"/>
      <c r="H30" s="41"/>
      <c r="I30" s="49"/>
      <c r="J30" s="226"/>
      <c r="K30" s="258" t="s">
        <v>136</v>
      </c>
      <c r="L30" s="21"/>
      <c r="M30" s="313"/>
      <c r="N30" s="314"/>
      <c r="O30" s="269" t="s">
        <v>106</v>
      </c>
      <c r="P30" s="215" t="s">
        <v>48</v>
      </c>
      <c r="Q30" s="41"/>
      <c r="R30" s="49"/>
    </row>
    <row r="31" spans="1:18" ht="18" customHeight="1" x14ac:dyDescent="0.3">
      <c r="A31" s="234" t="s">
        <v>61</v>
      </c>
      <c r="B31" s="214"/>
      <c r="C31" s="56"/>
      <c r="D31" s="302"/>
      <c r="E31" s="303"/>
      <c r="F31" s="263"/>
      <c r="G31" s="56"/>
      <c r="H31" s="56"/>
      <c r="I31" s="196"/>
      <c r="J31" s="233"/>
      <c r="K31" s="255"/>
      <c r="L31" s="255"/>
      <c r="M31" s="317"/>
      <c r="N31" s="318"/>
      <c r="O31" s="255"/>
      <c r="P31" s="214"/>
      <c r="Q31" s="56" t="s">
        <v>143</v>
      </c>
      <c r="R31" s="196" t="s">
        <v>170</v>
      </c>
    </row>
    <row r="32" spans="1:18" ht="18" customHeight="1" x14ac:dyDescent="0.3">
      <c r="A32" s="194" t="s">
        <v>215</v>
      </c>
      <c r="B32" s="54"/>
      <c r="C32" s="53"/>
      <c r="D32" s="292"/>
      <c r="E32" s="293"/>
      <c r="F32" s="261"/>
      <c r="G32" s="53"/>
      <c r="H32" s="53"/>
      <c r="I32" s="55"/>
      <c r="J32" s="194"/>
      <c r="K32" s="204"/>
      <c r="L32" s="204"/>
      <c r="M32" s="309"/>
      <c r="N32" s="310"/>
      <c r="O32" s="200"/>
      <c r="P32" s="54"/>
      <c r="Q32" s="53" t="s">
        <v>171</v>
      </c>
      <c r="R32" s="55" t="s">
        <v>171</v>
      </c>
    </row>
    <row r="33" spans="1:18" ht="18" customHeight="1" x14ac:dyDescent="0.3">
      <c r="A33" s="194" t="s">
        <v>62</v>
      </c>
      <c r="B33" s="54"/>
      <c r="C33" s="53"/>
      <c r="D33" s="292"/>
      <c r="E33" s="293"/>
      <c r="F33" s="261"/>
      <c r="G33" s="53"/>
      <c r="H33" s="53"/>
      <c r="I33" s="55"/>
      <c r="J33" s="194"/>
      <c r="K33" s="204"/>
      <c r="L33" s="204"/>
      <c r="M33" s="309"/>
      <c r="N33" s="310"/>
      <c r="O33" s="200"/>
      <c r="P33" s="54"/>
      <c r="Q33" s="53" t="s">
        <v>153</v>
      </c>
      <c r="R33" s="55" t="s">
        <v>150</v>
      </c>
    </row>
    <row r="34" spans="1:18" ht="18" customHeight="1" x14ac:dyDescent="0.3">
      <c r="A34" s="194" t="s">
        <v>63</v>
      </c>
      <c r="B34" s="54"/>
      <c r="C34" s="53"/>
      <c r="D34" s="292"/>
      <c r="E34" s="293"/>
      <c r="F34" s="261"/>
      <c r="G34" s="53"/>
      <c r="H34" s="53"/>
      <c r="I34" s="55"/>
      <c r="J34" s="194"/>
      <c r="K34" s="204"/>
      <c r="L34" s="204"/>
      <c r="M34" s="309"/>
      <c r="N34" s="310"/>
      <c r="O34" s="200"/>
      <c r="P34" s="54"/>
      <c r="Q34" s="53" t="s">
        <v>144</v>
      </c>
      <c r="R34" s="55" t="s">
        <v>172</v>
      </c>
    </row>
    <row r="35" spans="1:18" ht="18" customHeight="1" x14ac:dyDescent="0.3">
      <c r="A35" s="194" t="s">
        <v>216</v>
      </c>
      <c r="B35" s="54"/>
      <c r="C35" s="53"/>
      <c r="D35" s="292"/>
      <c r="E35" s="293"/>
      <c r="F35" s="261"/>
      <c r="G35" s="53"/>
      <c r="H35" s="53"/>
      <c r="I35" s="55"/>
      <c r="J35" s="194"/>
      <c r="K35" s="204"/>
      <c r="L35" s="204"/>
      <c r="M35" s="309"/>
      <c r="N35" s="310"/>
      <c r="O35" s="200"/>
      <c r="P35" s="54"/>
      <c r="Q35" s="53" t="s">
        <v>149</v>
      </c>
      <c r="R35" s="55" t="s">
        <v>149</v>
      </c>
    </row>
    <row r="36" spans="1:18" ht="18" customHeight="1" thickBot="1" x14ac:dyDescent="0.35">
      <c r="A36" s="195" t="s">
        <v>205</v>
      </c>
      <c r="B36" s="34"/>
      <c r="C36" s="21"/>
      <c r="D36" s="296"/>
      <c r="E36" s="297"/>
      <c r="F36" s="262"/>
      <c r="G36" s="21"/>
      <c r="H36" s="21"/>
      <c r="I36" s="35"/>
      <c r="J36" s="46"/>
      <c r="K36" s="258"/>
      <c r="L36" s="201"/>
      <c r="M36" s="313"/>
      <c r="N36" s="314"/>
      <c r="O36" s="201"/>
      <c r="P36" s="34"/>
      <c r="Q36" s="207" t="s">
        <v>48</v>
      </c>
      <c r="R36" s="208" t="s">
        <v>48</v>
      </c>
    </row>
    <row r="37" spans="1:18" ht="20.100000000000001" customHeight="1" x14ac:dyDescent="0.3">
      <c r="A37" s="282" t="s">
        <v>244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4"/>
    </row>
    <row r="38" spans="1:18" ht="20.100000000000001" customHeight="1" thickBot="1" x14ac:dyDescent="0.35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7"/>
    </row>
  </sheetData>
  <mergeCells count="69">
    <mergeCell ref="M36:N36"/>
    <mergeCell ref="M11:N11"/>
    <mergeCell ref="M33:N33"/>
    <mergeCell ref="M34:N34"/>
    <mergeCell ref="M35:N35"/>
    <mergeCell ref="M27:N27"/>
    <mergeCell ref="M25:N25"/>
    <mergeCell ref="M26:N26"/>
    <mergeCell ref="M29:N29"/>
    <mergeCell ref="M32:N32"/>
    <mergeCell ref="M28:N28"/>
    <mergeCell ref="M30:N30"/>
    <mergeCell ref="M31:N31"/>
    <mergeCell ref="M13:N13"/>
    <mergeCell ref="M14:N14"/>
    <mergeCell ref="M15:N15"/>
    <mergeCell ref="M16:N16"/>
    <mergeCell ref="M19:N19"/>
    <mergeCell ref="M17:N17"/>
    <mergeCell ref="M18:N18"/>
    <mergeCell ref="M23:N23"/>
    <mergeCell ref="M21:N21"/>
    <mergeCell ref="M22:N22"/>
    <mergeCell ref="M20:N20"/>
    <mergeCell ref="M3:N3"/>
    <mergeCell ref="M4:N4"/>
    <mergeCell ref="M5:N5"/>
    <mergeCell ref="M6:N6"/>
    <mergeCell ref="M12:N12"/>
    <mergeCell ref="M9:N9"/>
    <mergeCell ref="M10:N10"/>
    <mergeCell ref="D32:E32"/>
    <mergeCell ref="D33:E33"/>
    <mergeCell ref="D34:E34"/>
    <mergeCell ref="D35:E35"/>
    <mergeCell ref="D36:E36"/>
    <mergeCell ref="D31:E31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5:E15"/>
    <mergeCell ref="D17:E17"/>
    <mergeCell ref="D18:E18"/>
    <mergeCell ref="D19:E19"/>
    <mergeCell ref="D30:E30"/>
    <mergeCell ref="D16:E16"/>
    <mergeCell ref="D20:E20"/>
    <mergeCell ref="A1:R2"/>
    <mergeCell ref="A3:A4"/>
    <mergeCell ref="H7:O7"/>
    <mergeCell ref="J24:K24"/>
    <mergeCell ref="A37:R38"/>
    <mergeCell ref="D3:E3"/>
    <mergeCell ref="D4:E4"/>
    <mergeCell ref="D6:E6"/>
    <mergeCell ref="D7:E7"/>
    <mergeCell ref="D8:E8"/>
    <mergeCell ref="D9:E9"/>
    <mergeCell ref="D10:E10"/>
    <mergeCell ref="D11:E11"/>
    <mergeCell ref="D12:E12"/>
    <mergeCell ref="D13:E13"/>
    <mergeCell ref="D14:E14"/>
  </mergeCells>
  <phoneticPr fontId="6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view="pageBreakPreview" zoomScale="60" zoomScaleNormal="63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H1" sqref="AH1"/>
    </sheetView>
  </sheetViews>
  <sheetFormatPr defaultRowHeight="16.5" x14ac:dyDescent="0.3"/>
  <cols>
    <col min="1" max="1" width="22.375" customWidth="1"/>
    <col min="2" max="13" width="16.625" customWidth="1"/>
    <col min="14" max="14" width="4.125" hidden="1" customWidth="1"/>
    <col min="15" max="16" width="5.75" hidden="1" customWidth="1"/>
    <col min="17" max="20" width="16.625" hidden="1" customWidth="1"/>
    <col min="21" max="22" width="28.75" hidden="1" customWidth="1"/>
    <col min="23" max="23" width="4.625" style="130" hidden="1" customWidth="1"/>
    <col min="24" max="24" width="4.625" hidden="1" customWidth="1"/>
    <col min="25" max="25" width="11.375" hidden="1" customWidth="1"/>
    <col min="26" max="28" width="11.75" hidden="1" customWidth="1"/>
    <col min="29" max="29" width="9" hidden="1" customWidth="1"/>
    <col min="30" max="30" width="13.875" hidden="1" customWidth="1"/>
    <col min="31" max="31" width="28" hidden="1" customWidth="1"/>
    <col min="32" max="32" width="3.75" style="162" hidden="1" customWidth="1"/>
    <col min="33" max="33" width="9" hidden="1" customWidth="1"/>
    <col min="34" max="34" width="9" customWidth="1"/>
  </cols>
  <sheetData>
    <row r="1" spans="1:32" ht="45.75" customHeight="1" thickBot="1" x14ac:dyDescent="0.35">
      <c r="A1" s="369" t="s">
        <v>243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1"/>
      <c r="O1" s="1"/>
      <c r="P1" s="1"/>
      <c r="Q1" s="1"/>
      <c r="R1" s="1"/>
      <c r="S1" s="1"/>
      <c r="T1" s="1"/>
      <c r="U1" s="1"/>
      <c r="V1" s="1"/>
      <c r="W1" s="128"/>
      <c r="Y1" s="193" t="s">
        <v>98</v>
      </c>
      <c r="Z1" s="192" t="s">
        <v>97</v>
      </c>
      <c r="AA1" s="188" t="s">
        <v>89</v>
      </c>
      <c r="AB1" s="189" t="s">
        <v>92</v>
      </c>
    </row>
    <row r="2" spans="1:32" ht="38.1" customHeight="1" thickBot="1" x14ac:dyDescent="0.35">
      <c r="A2" s="372" t="s">
        <v>25</v>
      </c>
      <c r="B2" s="10">
        <v>0.25</v>
      </c>
      <c r="C2" s="2">
        <v>0.29166666666666669</v>
      </c>
      <c r="D2" s="2">
        <v>0.33333333333333331</v>
      </c>
      <c r="E2" s="2">
        <v>0.375</v>
      </c>
      <c r="F2" s="2">
        <v>0.41666666666666669</v>
      </c>
      <c r="G2" s="71">
        <v>0.45833333333333331</v>
      </c>
      <c r="H2" s="10">
        <v>0.5</v>
      </c>
      <c r="I2" s="2">
        <v>0.54166666666666696</v>
      </c>
      <c r="J2" s="2">
        <v>0.58333333333333337</v>
      </c>
      <c r="K2" s="2">
        <v>0.625</v>
      </c>
      <c r="L2" s="2">
        <v>0.66666666666666663</v>
      </c>
      <c r="M2" s="3">
        <v>0.70833333333333304</v>
      </c>
      <c r="N2" s="4"/>
      <c r="O2" s="377" t="s">
        <v>0</v>
      </c>
      <c r="P2" s="378"/>
      <c r="Q2" s="378"/>
      <c r="R2" s="378"/>
      <c r="S2" s="378"/>
      <c r="T2" s="378"/>
      <c r="U2" s="378"/>
      <c r="V2" s="379"/>
      <c r="W2" s="129"/>
      <c r="Y2" s="149">
        <v>1</v>
      </c>
      <c r="Z2" s="150">
        <v>2</v>
      </c>
      <c r="AA2" s="190">
        <v>13000</v>
      </c>
      <c r="AB2" s="191">
        <v>10320</v>
      </c>
    </row>
    <row r="3" spans="1:32" ht="38.1" customHeight="1" thickBot="1" x14ac:dyDescent="0.35">
      <c r="A3" s="373"/>
      <c r="B3" s="76" t="s">
        <v>1</v>
      </c>
      <c r="C3" s="77" t="s">
        <v>2</v>
      </c>
      <c r="D3" s="77" t="s">
        <v>3</v>
      </c>
      <c r="E3" s="77">
        <v>0.41666666666666669</v>
      </c>
      <c r="F3" s="77" t="s">
        <v>4</v>
      </c>
      <c r="G3" s="78" t="s">
        <v>5</v>
      </c>
      <c r="H3" s="76" t="s">
        <v>6</v>
      </c>
      <c r="I3" s="77">
        <v>0.58333333333333337</v>
      </c>
      <c r="J3" s="77" t="s">
        <v>7</v>
      </c>
      <c r="K3" s="77" t="s">
        <v>8</v>
      </c>
      <c r="L3" s="77" t="s">
        <v>9</v>
      </c>
      <c r="M3" s="79" t="s">
        <v>68</v>
      </c>
      <c r="N3" s="4"/>
      <c r="O3" s="104" t="s">
        <v>23</v>
      </c>
      <c r="P3" s="105" t="s">
        <v>24</v>
      </c>
      <c r="Q3" s="104" t="s">
        <v>10</v>
      </c>
      <c r="R3" s="106" t="s">
        <v>11</v>
      </c>
      <c r="S3" s="104" t="s">
        <v>12</v>
      </c>
      <c r="T3" s="105" t="s">
        <v>13</v>
      </c>
      <c r="U3" s="145" t="s">
        <v>94</v>
      </c>
      <c r="V3" s="105" t="s">
        <v>95</v>
      </c>
      <c r="W3" s="129"/>
      <c r="X3" s="107"/>
      <c r="Y3" s="107"/>
      <c r="Z3" s="107"/>
      <c r="AA3" s="107"/>
      <c r="AB3" s="107"/>
      <c r="AC3" s="107"/>
      <c r="AD3" s="107"/>
    </row>
    <row r="4" spans="1:32" ht="27.95" customHeight="1" x14ac:dyDescent="0.3">
      <c r="A4" s="340" t="str">
        <f>O4&amp;"일 / "&amp;P4</f>
        <v>1일 / 목</v>
      </c>
      <c r="B4" s="80" t="str">
        <f>Q4</f>
        <v>민영기</v>
      </c>
      <c r="C4" s="81" t="str">
        <f>R4</f>
        <v>윤혜진</v>
      </c>
      <c r="D4" s="81" t="str">
        <f>B4</f>
        <v>민영기</v>
      </c>
      <c r="E4" s="81" t="str">
        <f>C4</f>
        <v>윤혜진</v>
      </c>
      <c r="F4" s="81" t="str">
        <f>B4</f>
        <v>민영기</v>
      </c>
      <c r="G4" s="82" t="str">
        <f>C4</f>
        <v>윤혜진</v>
      </c>
      <c r="H4" s="68" t="str">
        <f>S4</f>
        <v>조아라</v>
      </c>
      <c r="I4" s="5" t="str">
        <f>T4</f>
        <v>전종민</v>
      </c>
      <c r="J4" s="5" t="str">
        <f>H4</f>
        <v>조아라</v>
      </c>
      <c r="K4" s="5" t="str">
        <f t="shared" ref="K4:L9" si="0">I4</f>
        <v>전종민</v>
      </c>
      <c r="L4" s="5" t="str">
        <f t="shared" si="0"/>
        <v>조아라</v>
      </c>
      <c r="M4" s="69" t="str">
        <f>K4</f>
        <v>전종민</v>
      </c>
      <c r="N4" s="143"/>
      <c r="O4" s="343">
        <v>1</v>
      </c>
      <c r="P4" s="374" t="s">
        <v>117</v>
      </c>
      <c r="Q4" s="27" t="s">
        <v>135</v>
      </c>
      <c r="R4" s="72" t="s">
        <v>191</v>
      </c>
      <c r="S4" s="146" t="s">
        <v>156</v>
      </c>
      <c r="T4" s="67" t="s">
        <v>193</v>
      </c>
      <c r="U4" s="319" t="s">
        <v>126</v>
      </c>
      <c r="V4" s="322" t="s">
        <v>163</v>
      </c>
      <c r="W4"/>
      <c r="X4" s="115"/>
      <c r="Y4" s="363" t="s">
        <v>225</v>
      </c>
      <c r="Z4" s="364"/>
      <c r="AA4" s="364"/>
      <c r="AB4" s="364"/>
      <c r="AC4" s="364"/>
      <c r="AD4" s="365"/>
    </row>
    <row r="5" spans="1:32" ht="27.95" customHeight="1" thickBot="1" x14ac:dyDescent="0.35">
      <c r="A5" s="337"/>
      <c r="B5" s="83" t="str">
        <f t="shared" ref="B5:C6" si="1">Q5</f>
        <v>이상신</v>
      </c>
      <c r="C5" s="84" t="str">
        <f t="shared" si="1"/>
        <v>이유림</v>
      </c>
      <c r="D5" s="84" t="str">
        <f t="shared" ref="D5:E6" si="2">B5</f>
        <v>이상신</v>
      </c>
      <c r="E5" s="84" t="str">
        <f t="shared" si="2"/>
        <v>이유림</v>
      </c>
      <c r="F5" s="84" t="str">
        <f t="shared" ref="F5:G6" si="3">B5</f>
        <v>이상신</v>
      </c>
      <c r="G5" s="85" t="str">
        <f t="shared" si="3"/>
        <v>이유림</v>
      </c>
      <c r="H5" s="7" t="str">
        <f t="shared" ref="H5:I6" si="4">S5</f>
        <v>최승희</v>
      </c>
      <c r="I5" s="58" t="str">
        <f t="shared" si="4"/>
        <v>송지원</v>
      </c>
      <c r="J5" s="58" t="str">
        <f t="shared" ref="J5:J6" si="5">H5</f>
        <v>최승희</v>
      </c>
      <c r="K5" s="58" t="str">
        <f t="shared" si="0"/>
        <v>송지원</v>
      </c>
      <c r="L5" s="58" t="str">
        <f t="shared" si="0"/>
        <v>최승희</v>
      </c>
      <c r="M5" s="57" t="str">
        <f>K5</f>
        <v>송지원</v>
      </c>
      <c r="N5" s="143"/>
      <c r="O5" s="343"/>
      <c r="P5" s="375"/>
      <c r="Q5" s="27" t="s">
        <v>180</v>
      </c>
      <c r="R5" s="100" t="s">
        <v>195</v>
      </c>
      <c r="S5" s="27" t="s">
        <v>176</v>
      </c>
      <c r="T5" s="28" t="s">
        <v>197</v>
      </c>
      <c r="U5" s="320"/>
      <c r="V5" s="322"/>
      <c r="W5"/>
      <c r="X5" s="115"/>
      <c r="Y5" s="366"/>
      <c r="Z5" s="367"/>
      <c r="AA5" s="367"/>
      <c r="AB5" s="367"/>
      <c r="AC5" s="367"/>
      <c r="AD5" s="368"/>
    </row>
    <row r="6" spans="1:32" ht="27.95" customHeight="1" thickBot="1" x14ac:dyDescent="0.35">
      <c r="A6" s="338"/>
      <c r="B6" s="86" t="str">
        <f t="shared" si="1"/>
        <v>이유진</v>
      </c>
      <c r="C6" s="87" t="str">
        <f t="shared" si="1"/>
        <v>김익조</v>
      </c>
      <c r="D6" s="87" t="str">
        <f t="shared" si="2"/>
        <v>이유진</v>
      </c>
      <c r="E6" s="87" t="str">
        <f t="shared" si="2"/>
        <v>김익조</v>
      </c>
      <c r="F6" s="87" t="str">
        <f t="shared" si="3"/>
        <v>이유진</v>
      </c>
      <c r="G6" s="88" t="str">
        <f t="shared" si="3"/>
        <v>김익조</v>
      </c>
      <c r="H6" s="59" t="str">
        <f t="shared" si="4"/>
        <v>이지원</v>
      </c>
      <c r="I6" s="65" t="str">
        <f t="shared" si="4"/>
        <v>강종수</v>
      </c>
      <c r="J6" s="65" t="str">
        <f t="shared" si="5"/>
        <v>이지원</v>
      </c>
      <c r="K6" s="65" t="str">
        <f t="shared" si="0"/>
        <v>강종수</v>
      </c>
      <c r="L6" s="65" t="str">
        <f t="shared" si="0"/>
        <v>이지원</v>
      </c>
      <c r="M6" s="62" t="str">
        <f>K6</f>
        <v>강종수</v>
      </c>
      <c r="N6" s="143"/>
      <c r="O6" s="343"/>
      <c r="P6" s="376"/>
      <c r="Q6" s="29" t="s">
        <v>127</v>
      </c>
      <c r="R6" s="102" t="s">
        <v>201</v>
      </c>
      <c r="S6" s="29" t="s">
        <v>160</v>
      </c>
      <c r="T6" s="30" t="s">
        <v>239</v>
      </c>
      <c r="U6" s="321"/>
      <c r="V6" s="323"/>
      <c r="W6"/>
      <c r="X6" s="115"/>
      <c r="Y6" s="175"/>
      <c r="Z6" s="176" t="s">
        <v>14</v>
      </c>
      <c r="AA6" s="177" t="s">
        <v>15</v>
      </c>
      <c r="AB6" s="178" t="s">
        <v>16</v>
      </c>
      <c r="AC6" s="179" t="s">
        <v>67</v>
      </c>
      <c r="AD6" s="179" t="s">
        <v>90</v>
      </c>
    </row>
    <row r="7" spans="1:32" ht="27.95" customHeight="1" x14ac:dyDescent="0.3">
      <c r="A7" s="340" t="str">
        <f t="shared" ref="A7" si="6">O7&amp;"일 / "&amp;P7</f>
        <v>3일 / 토</v>
      </c>
      <c r="B7" s="68" t="str">
        <f>Q7</f>
        <v>조아라</v>
      </c>
      <c r="C7" s="5" t="str">
        <f>R7</f>
        <v>이명진</v>
      </c>
      <c r="D7" s="5" t="str">
        <f>B7</f>
        <v>조아라</v>
      </c>
      <c r="E7" s="5" t="str">
        <f>C7</f>
        <v>이명진</v>
      </c>
      <c r="F7" s="5" t="str">
        <f>B7</f>
        <v>조아라</v>
      </c>
      <c r="G7" s="72" t="str">
        <f>C7</f>
        <v>이명진</v>
      </c>
      <c r="H7" s="80" t="str">
        <f>S7</f>
        <v>이해민</v>
      </c>
      <c r="I7" s="81" t="str">
        <f>T7</f>
        <v>이명진</v>
      </c>
      <c r="J7" s="81" t="str">
        <f>H7</f>
        <v>이해민</v>
      </c>
      <c r="K7" s="81" t="str">
        <f t="shared" si="0"/>
        <v>이명진</v>
      </c>
      <c r="L7" s="81" t="str">
        <f t="shared" si="0"/>
        <v>이해민</v>
      </c>
      <c r="M7" s="89" t="str">
        <f t="shared" ref="M7:M9" si="7">K7</f>
        <v>이명진</v>
      </c>
      <c r="N7" s="144"/>
      <c r="O7" s="346">
        <v>3</v>
      </c>
      <c r="P7" s="345" t="s">
        <v>118</v>
      </c>
      <c r="Q7" s="197" t="s">
        <v>157</v>
      </c>
      <c r="R7" s="72" t="s">
        <v>210</v>
      </c>
      <c r="S7" s="27" t="s">
        <v>140</v>
      </c>
      <c r="T7" s="67" t="s">
        <v>188</v>
      </c>
      <c r="U7" s="319" t="s">
        <v>240</v>
      </c>
      <c r="V7" s="322" t="s">
        <v>241</v>
      </c>
      <c r="W7"/>
      <c r="X7" s="115">
        <v>1</v>
      </c>
      <c r="Y7" s="169" t="s">
        <v>20</v>
      </c>
      <c r="Z7" s="170">
        <f t="shared" ref="Z7:Z18" si="8">COUNTIF($Q$4:$R$42,Y7)</f>
        <v>3</v>
      </c>
      <c r="AA7" s="171">
        <f t="shared" ref="AA7:AA18" si="9">COUNTIF($S$4:$S$42,Y7)</f>
        <v>2</v>
      </c>
      <c r="AB7" s="172">
        <f t="shared" ref="AB7:AB18" si="10">COUNTIF($T$4:$T$42,Y7)</f>
        <v>2</v>
      </c>
      <c r="AC7" s="173">
        <f t="shared" ref="AC7:AC18" si="11">SUM(Z7:AB7)</f>
        <v>7</v>
      </c>
      <c r="AD7" s="174">
        <f>($AA$2*3+$AB$2*3)*Z7+($AA$2*3+$AB$2*3)*AA7+($AA$2*3+$AB$2*2)*AB7</f>
        <v>469080</v>
      </c>
      <c r="AF7" s="162">
        <v>5</v>
      </c>
    </row>
    <row r="8" spans="1:32" ht="27.95" customHeight="1" x14ac:dyDescent="0.3">
      <c r="A8" s="337"/>
      <c r="B8" s="198" t="str">
        <f t="shared" ref="B8:B9" si="12">Q8</f>
        <v>김찬수</v>
      </c>
      <c r="C8" s="58" t="str">
        <f t="shared" ref="C8:C9" si="13">R8</f>
        <v>이유림</v>
      </c>
      <c r="D8" s="58" t="str">
        <f t="shared" ref="D8:D9" si="14">B8</f>
        <v>김찬수</v>
      </c>
      <c r="E8" s="58" t="str">
        <f t="shared" ref="E8:E9" si="15">C8</f>
        <v>이유림</v>
      </c>
      <c r="F8" s="58" t="str">
        <f t="shared" ref="F8:F9" si="16">B8</f>
        <v>김찬수</v>
      </c>
      <c r="G8" s="73" t="str">
        <f t="shared" ref="G8:G9" si="17">C8</f>
        <v>이유림</v>
      </c>
      <c r="H8" s="83" t="str">
        <f t="shared" ref="H8:H9" si="18">S8</f>
        <v>강종수</v>
      </c>
      <c r="I8" s="84" t="str">
        <f t="shared" ref="I8:I9" si="19">T8</f>
        <v>송지원</v>
      </c>
      <c r="J8" s="84" t="str">
        <f t="shared" ref="J8:J9" si="20">H8</f>
        <v>강종수</v>
      </c>
      <c r="K8" s="84" t="str">
        <f t="shared" si="0"/>
        <v>송지원</v>
      </c>
      <c r="L8" s="84" t="str">
        <f t="shared" si="0"/>
        <v>강종수</v>
      </c>
      <c r="M8" s="90" t="str">
        <f t="shared" si="7"/>
        <v>송지원</v>
      </c>
      <c r="N8" s="144"/>
      <c r="O8" s="343"/>
      <c r="P8" s="339"/>
      <c r="Q8" s="27" t="s">
        <v>178</v>
      </c>
      <c r="R8" s="100" t="s">
        <v>213</v>
      </c>
      <c r="S8" s="27" t="s">
        <v>238</v>
      </c>
      <c r="T8" s="28" t="s">
        <v>197</v>
      </c>
      <c r="U8" s="320"/>
      <c r="V8" s="322"/>
      <c r="W8"/>
      <c r="X8" s="115">
        <v>2</v>
      </c>
      <c r="Y8" s="136" t="s">
        <v>17</v>
      </c>
      <c r="Z8" s="109">
        <f t="shared" si="8"/>
        <v>3</v>
      </c>
      <c r="AA8" s="110">
        <f t="shared" si="9"/>
        <v>1</v>
      </c>
      <c r="AB8" s="167">
        <f t="shared" si="10"/>
        <v>2</v>
      </c>
      <c r="AC8" s="160">
        <f t="shared" si="11"/>
        <v>6</v>
      </c>
      <c r="AD8" s="138">
        <f t="shared" ref="AD8:AD18" si="21">($AA$2*3+$AB$2*3)*Z8+($AA$2*3+$AB$2*3)*AA8+($AA$2*3+$AB$2*2)*AB8</f>
        <v>399120</v>
      </c>
      <c r="AF8" s="162">
        <v>5</v>
      </c>
    </row>
    <row r="9" spans="1:32" ht="27.95" customHeight="1" thickBot="1" x14ac:dyDescent="0.35">
      <c r="A9" s="341"/>
      <c r="B9" s="199" t="str">
        <f t="shared" si="12"/>
        <v>이지원</v>
      </c>
      <c r="C9" s="63" t="str">
        <f t="shared" si="13"/>
        <v>김익조</v>
      </c>
      <c r="D9" s="63" t="str">
        <f t="shared" si="14"/>
        <v>이지원</v>
      </c>
      <c r="E9" s="63" t="str">
        <f t="shared" si="15"/>
        <v>김익조</v>
      </c>
      <c r="F9" s="63" t="str">
        <f t="shared" si="16"/>
        <v>이지원</v>
      </c>
      <c r="G9" s="74" t="str">
        <f t="shared" si="17"/>
        <v>김익조</v>
      </c>
      <c r="H9" s="91" t="str">
        <f t="shared" si="18"/>
        <v>김정순</v>
      </c>
      <c r="I9" s="92" t="str">
        <f t="shared" si="19"/>
        <v>윤혜진</v>
      </c>
      <c r="J9" s="92" t="str">
        <f t="shared" si="20"/>
        <v>김정순</v>
      </c>
      <c r="K9" s="92" t="str">
        <f t="shared" si="0"/>
        <v>윤혜진</v>
      </c>
      <c r="L9" s="92" t="str">
        <f t="shared" si="0"/>
        <v>김정순</v>
      </c>
      <c r="M9" s="93" t="str">
        <f t="shared" si="7"/>
        <v>윤혜진</v>
      </c>
      <c r="N9" s="144"/>
      <c r="O9" s="344"/>
      <c r="P9" s="342"/>
      <c r="Q9" s="29" t="s">
        <v>160</v>
      </c>
      <c r="R9" s="102" t="s">
        <v>201</v>
      </c>
      <c r="S9" s="29" t="s">
        <v>204</v>
      </c>
      <c r="T9" s="30" t="s">
        <v>191</v>
      </c>
      <c r="U9" s="321"/>
      <c r="V9" s="323"/>
      <c r="W9"/>
      <c r="X9" s="115">
        <v>1</v>
      </c>
      <c r="Y9" s="136" t="s">
        <v>160</v>
      </c>
      <c r="Z9" s="109">
        <f t="shared" ref="Z9" si="22">COUNTIF($Q$4:$R$42,Y9)</f>
        <v>3</v>
      </c>
      <c r="AA9" s="110">
        <f t="shared" ref="AA9" si="23">COUNTIF($S$4:$S$42,Y9)</f>
        <v>2</v>
      </c>
      <c r="AB9" s="167">
        <f t="shared" ref="AB9" si="24">COUNTIF($T$4:$T$42,Y9)</f>
        <v>2</v>
      </c>
      <c r="AC9" s="160">
        <f t="shared" ref="AC9" si="25">SUM(Z9:AB9)</f>
        <v>7</v>
      </c>
      <c r="AD9" s="138">
        <f t="shared" si="21"/>
        <v>469080</v>
      </c>
    </row>
    <row r="10" spans="1:32" ht="27.95" customHeight="1" x14ac:dyDescent="0.3">
      <c r="A10" s="336" t="str">
        <f t="shared" ref="A10" si="26">O10&amp;"일 / "&amp;P10</f>
        <v>4일 / 일</v>
      </c>
      <c r="B10" s="354" t="s">
        <v>69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6"/>
      <c r="N10" s="143"/>
      <c r="O10" s="343">
        <v>4</v>
      </c>
      <c r="P10" s="339" t="s">
        <v>119</v>
      </c>
      <c r="Q10" s="324" t="s">
        <v>100</v>
      </c>
      <c r="R10" s="325"/>
      <c r="S10" s="325"/>
      <c r="T10" s="326"/>
      <c r="U10" s="324" t="s">
        <v>100</v>
      </c>
      <c r="V10" s="326"/>
      <c r="W10"/>
      <c r="X10" s="115">
        <v>1</v>
      </c>
      <c r="Y10" s="136" t="s">
        <v>161</v>
      </c>
      <c r="Z10" s="109">
        <f t="shared" si="8"/>
        <v>3</v>
      </c>
      <c r="AA10" s="110">
        <f t="shared" si="9"/>
        <v>2</v>
      </c>
      <c r="AB10" s="167">
        <f t="shared" si="10"/>
        <v>1</v>
      </c>
      <c r="AC10" s="160">
        <f t="shared" si="11"/>
        <v>6</v>
      </c>
      <c r="AD10" s="138">
        <f t="shared" si="21"/>
        <v>409440</v>
      </c>
    </row>
    <row r="11" spans="1:32" ht="27.95" customHeight="1" x14ac:dyDescent="0.3">
      <c r="A11" s="337"/>
      <c r="B11" s="357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9"/>
      <c r="N11" s="143"/>
      <c r="O11" s="343"/>
      <c r="P11" s="339"/>
      <c r="Q11" s="327"/>
      <c r="R11" s="328"/>
      <c r="S11" s="328"/>
      <c r="T11" s="329"/>
      <c r="U11" s="327"/>
      <c r="V11" s="329"/>
      <c r="W11"/>
      <c r="X11" s="115">
        <v>2</v>
      </c>
      <c r="Y11" s="136" t="s">
        <v>73</v>
      </c>
      <c r="Z11" s="109">
        <f t="shared" si="8"/>
        <v>3</v>
      </c>
      <c r="AA11" s="110">
        <f t="shared" si="9"/>
        <v>2</v>
      </c>
      <c r="AB11" s="167">
        <f t="shared" si="10"/>
        <v>0</v>
      </c>
      <c r="AC11" s="160">
        <f t="shared" si="11"/>
        <v>5</v>
      </c>
      <c r="AD11" s="138">
        <f t="shared" si="21"/>
        <v>349800</v>
      </c>
    </row>
    <row r="12" spans="1:32" ht="27.95" customHeight="1" thickBot="1" x14ac:dyDescent="0.35">
      <c r="A12" s="338"/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2"/>
      <c r="N12" s="143"/>
      <c r="O12" s="343"/>
      <c r="P12" s="339"/>
      <c r="Q12" s="330"/>
      <c r="R12" s="331"/>
      <c r="S12" s="331"/>
      <c r="T12" s="332"/>
      <c r="U12" s="330"/>
      <c r="V12" s="332"/>
      <c r="W12"/>
      <c r="X12" s="115">
        <v>1</v>
      </c>
      <c r="Y12" s="136" t="s">
        <v>19</v>
      </c>
      <c r="Z12" s="109">
        <f t="shared" si="8"/>
        <v>6</v>
      </c>
      <c r="AA12" s="110">
        <f t="shared" si="9"/>
        <v>1</v>
      </c>
      <c r="AB12" s="167">
        <f t="shared" si="10"/>
        <v>0</v>
      </c>
      <c r="AC12" s="160">
        <f t="shared" si="11"/>
        <v>7</v>
      </c>
      <c r="AD12" s="138">
        <f t="shared" si="21"/>
        <v>489720</v>
      </c>
      <c r="AF12" s="162">
        <v>5</v>
      </c>
    </row>
    <row r="13" spans="1:32" ht="27.95" customHeight="1" x14ac:dyDescent="0.3">
      <c r="A13" s="340" t="str">
        <f t="shared" ref="A13" si="27">O13&amp;"일 / "&amp;P13</f>
        <v>10일 / 토</v>
      </c>
      <c r="B13" s="68" t="str">
        <f>Q13</f>
        <v>조아라</v>
      </c>
      <c r="C13" s="5" t="str">
        <f>R13</f>
        <v>장다은</v>
      </c>
      <c r="D13" s="5" t="str">
        <f>B13</f>
        <v>조아라</v>
      </c>
      <c r="E13" s="5" t="str">
        <f>C13</f>
        <v>장다은</v>
      </c>
      <c r="F13" s="5" t="str">
        <f>B13</f>
        <v>조아라</v>
      </c>
      <c r="G13" s="72" t="str">
        <f>C13</f>
        <v>장다은</v>
      </c>
      <c r="H13" s="80" t="str">
        <f>S13</f>
        <v>조아라</v>
      </c>
      <c r="I13" s="81" t="str">
        <f>T13</f>
        <v>전종민</v>
      </c>
      <c r="J13" s="81" t="str">
        <f>H13</f>
        <v>조아라</v>
      </c>
      <c r="K13" s="81" t="str">
        <f t="shared" ref="K13:K15" si="28">I13</f>
        <v>전종민</v>
      </c>
      <c r="L13" s="81" t="str">
        <f t="shared" ref="L13:L15" si="29">J13</f>
        <v>조아라</v>
      </c>
      <c r="M13" s="89" t="str">
        <f t="shared" ref="M13:M18" si="30">K13</f>
        <v>전종민</v>
      </c>
      <c r="N13" s="143"/>
      <c r="O13" s="346">
        <v>10</v>
      </c>
      <c r="P13" s="345" t="s">
        <v>120</v>
      </c>
      <c r="Q13" s="68" t="s">
        <v>158</v>
      </c>
      <c r="R13" s="72" t="s">
        <v>179</v>
      </c>
      <c r="S13" s="103" t="s">
        <v>159</v>
      </c>
      <c r="T13" s="69" t="s">
        <v>193</v>
      </c>
      <c r="U13" s="353" t="s">
        <v>235</v>
      </c>
      <c r="V13" s="322" t="s">
        <v>182</v>
      </c>
      <c r="W13"/>
      <c r="X13" s="115">
        <v>1</v>
      </c>
      <c r="Y13" s="136" t="s">
        <v>75</v>
      </c>
      <c r="Z13" s="109">
        <f t="shared" si="8"/>
        <v>5</v>
      </c>
      <c r="AA13" s="110">
        <f t="shared" si="9"/>
        <v>0</v>
      </c>
      <c r="AB13" s="167">
        <f t="shared" si="10"/>
        <v>1</v>
      </c>
      <c r="AC13" s="160">
        <f t="shared" si="11"/>
        <v>6</v>
      </c>
      <c r="AD13" s="138">
        <f t="shared" si="21"/>
        <v>409440</v>
      </c>
      <c r="AE13" t="s">
        <v>152</v>
      </c>
      <c r="AF13" s="162">
        <v>5</v>
      </c>
    </row>
    <row r="14" spans="1:32" ht="27.95" customHeight="1" x14ac:dyDescent="0.3">
      <c r="A14" s="337"/>
      <c r="B14" s="7" t="str">
        <f t="shared" ref="B14:B15" si="31">Q14</f>
        <v>김정순</v>
      </c>
      <c r="C14" s="58" t="str">
        <f t="shared" ref="C14:C15" si="32">R14</f>
        <v>김익조</v>
      </c>
      <c r="D14" s="58" t="str">
        <f t="shared" ref="D14:D15" si="33">B14</f>
        <v>김정순</v>
      </c>
      <c r="E14" s="58" t="str">
        <f t="shared" ref="E14:E15" si="34">C14</f>
        <v>김익조</v>
      </c>
      <c r="F14" s="58" t="str">
        <f t="shared" ref="F14:F15" si="35">B14</f>
        <v>김정순</v>
      </c>
      <c r="G14" s="73" t="str">
        <f t="shared" ref="G14:G15" si="36">C14</f>
        <v>김익조</v>
      </c>
      <c r="H14" s="83" t="str">
        <f t="shared" ref="H14:H15" si="37">S14</f>
        <v>최승희</v>
      </c>
      <c r="I14" s="84" t="str">
        <f t="shared" ref="I14:I15" si="38">T14</f>
        <v>송지원</v>
      </c>
      <c r="J14" s="84" t="str">
        <f t="shared" ref="J14:J15" si="39">H14</f>
        <v>최승희</v>
      </c>
      <c r="K14" s="84" t="str">
        <f t="shared" si="28"/>
        <v>송지원</v>
      </c>
      <c r="L14" s="84" t="str">
        <f t="shared" si="29"/>
        <v>최승희</v>
      </c>
      <c r="M14" s="90" t="str">
        <f t="shared" si="30"/>
        <v>송지원</v>
      </c>
      <c r="N14" s="143"/>
      <c r="O14" s="343"/>
      <c r="P14" s="339"/>
      <c r="Q14" s="27" t="s">
        <v>207</v>
      </c>
      <c r="R14" s="100" t="s">
        <v>75</v>
      </c>
      <c r="S14" s="27" t="s">
        <v>237</v>
      </c>
      <c r="T14" s="28" t="s">
        <v>200</v>
      </c>
      <c r="U14" s="350"/>
      <c r="V14" s="322"/>
      <c r="W14"/>
      <c r="X14" s="115">
        <v>1</v>
      </c>
      <c r="Y14" s="136" t="s">
        <v>72</v>
      </c>
      <c r="Z14" s="109">
        <f t="shared" si="8"/>
        <v>0</v>
      </c>
      <c r="AA14" s="110">
        <f t="shared" si="9"/>
        <v>0</v>
      </c>
      <c r="AB14" s="167">
        <f t="shared" si="10"/>
        <v>7</v>
      </c>
      <c r="AC14" s="160">
        <f t="shared" si="11"/>
        <v>7</v>
      </c>
      <c r="AD14" s="138">
        <f t="shared" si="21"/>
        <v>417480</v>
      </c>
      <c r="AE14" s="118" t="s">
        <v>125</v>
      </c>
    </row>
    <row r="15" spans="1:32" ht="27.95" customHeight="1" thickBot="1" x14ac:dyDescent="0.35">
      <c r="A15" s="341"/>
      <c r="B15" s="70" t="str">
        <f t="shared" si="31"/>
        <v>황가슬</v>
      </c>
      <c r="C15" s="63" t="str">
        <f t="shared" si="32"/>
        <v>윤혜진</v>
      </c>
      <c r="D15" s="63" t="str">
        <f t="shared" si="33"/>
        <v>황가슬</v>
      </c>
      <c r="E15" s="63" t="str">
        <f t="shared" si="34"/>
        <v>윤혜진</v>
      </c>
      <c r="F15" s="63" t="str">
        <f t="shared" si="35"/>
        <v>황가슬</v>
      </c>
      <c r="G15" s="74" t="str">
        <f t="shared" si="36"/>
        <v>윤혜진</v>
      </c>
      <c r="H15" s="91" t="str">
        <f t="shared" si="37"/>
        <v>이유림</v>
      </c>
      <c r="I15" s="92" t="str">
        <f t="shared" si="38"/>
        <v>강종수</v>
      </c>
      <c r="J15" s="92" t="str">
        <f t="shared" si="39"/>
        <v>이유림</v>
      </c>
      <c r="K15" s="92" t="str">
        <f t="shared" si="28"/>
        <v>강종수</v>
      </c>
      <c r="L15" s="92" t="str">
        <f t="shared" si="29"/>
        <v>이유림</v>
      </c>
      <c r="M15" s="93" t="str">
        <f t="shared" si="30"/>
        <v>강종수</v>
      </c>
      <c r="N15" s="143"/>
      <c r="O15" s="344"/>
      <c r="P15" s="342"/>
      <c r="Q15" s="220" t="s">
        <v>147</v>
      </c>
      <c r="R15" s="102" t="s">
        <v>18</v>
      </c>
      <c r="S15" s="29" t="s">
        <v>196</v>
      </c>
      <c r="T15" s="30" t="s">
        <v>224</v>
      </c>
      <c r="U15" s="351"/>
      <c r="V15" s="323"/>
      <c r="W15"/>
      <c r="X15" s="115">
        <v>1</v>
      </c>
      <c r="Y15" s="266" t="s">
        <v>21</v>
      </c>
      <c r="Z15" s="109">
        <f t="shared" si="8"/>
        <v>4</v>
      </c>
      <c r="AA15" s="110">
        <f t="shared" si="9"/>
        <v>0</v>
      </c>
      <c r="AB15" s="167">
        <f t="shared" si="10"/>
        <v>3</v>
      </c>
      <c r="AC15" s="160">
        <f t="shared" si="11"/>
        <v>7</v>
      </c>
      <c r="AD15" s="138">
        <f t="shared" si="21"/>
        <v>458760</v>
      </c>
      <c r="AF15" s="162">
        <v>1</v>
      </c>
    </row>
    <row r="16" spans="1:32" ht="27.95" customHeight="1" x14ac:dyDescent="0.3">
      <c r="A16" s="336" t="str">
        <f t="shared" ref="A16" si="40">O16&amp;"일 / "&amp;P16</f>
        <v>11일 / 일</v>
      </c>
      <c r="B16" s="94" t="str">
        <f t="shared" ref="B16:C18" si="41">Q16</f>
        <v>김찬수</v>
      </c>
      <c r="C16" s="95" t="str">
        <f t="shared" si="41"/>
        <v>전종민</v>
      </c>
      <c r="D16" s="95" t="str">
        <f t="shared" ref="D16:E18" si="42">B16</f>
        <v>김찬수</v>
      </c>
      <c r="E16" s="95" t="str">
        <f t="shared" si="42"/>
        <v>전종민</v>
      </c>
      <c r="F16" s="95" t="str">
        <f t="shared" ref="F16:G18" si="43">B16</f>
        <v>김찬수</v>
      </c>
      <c r="G16" s="96" t="str">
        <f t="shared" si="43"/>
        <v>전종민</v>
      </c>
      <c r="H16" s="64" t="str">
        <f t="shared" ref="H16:I18" si="44">S16</f>
        <v>최승희</v>
      </c>
      <c r="I16" s="61" t="str">
        <f t="shared" si="44"/>
        <v>황가슬</v>
      </c>
      <c r="J16" s="61" t="str">
        <f t="shared" ref="J16:J18" si="45">H16</f>
        <v>최승희</v>
      </c>
      <c r="K16" s="61" t="str">
        <f t="shared" ref="K16:L21" si="46">I16</f>
        <v>황가슬</v>
      </c>
      <c r="L16" s="61" t="str">
        <f t="shared" si="46"/>
        <v>최승희</v>
      </c>
      <c r="M16" s="60" t="str">
        <f t="shared" si="30"/>
        <v>황가슬</v>
      </c>
      <c r="N16" s="143"/>
      <c r="O16" s="343">
        <v>11</v>
      </c>
      <c r="P16" s="339" t="s">
        <v>121</v>
      </c>
      <c r="Q16" s="217" t="s">
        <v>177</v>
      </c>
      <c r="R16" s="218" t="s">
        <v>193</v>
      </c>
      <c r="S16" s="217" t="s">
        <v>176</v>
      </c>
      <c r="T16" s="219" t="s">
        <v>185</v>
      </c>
      <c r="U16" s="333" t="s">
        <v>154</v>
      </c>
      <c r="V16" s="322" t="s">
        <v>145</v>
      </c>
      <c r="W16"/>
      <c r="X16" s="115">
        <v>2</v>
      </c>
      <c r="Y16" s="266" t="s">
        <v>18</v>
      </c>
      <c r="Z16" s="109">
        <f t="shared" si="8"/>
        <v>3</v>
      </c>
      <c r="AA16" s="110">
        <f t="shared" si="9"/>
        <v>1</v>
      </c>
      <c r="AB16" s="167">
        <f t="shared" si="10"/>
        <v>2</v>
      </c>
      <c r="AC16" s="160">
        <f t="shared" si="11"/>
        <v>6</v>
      </c>
      <c r="AD16" s="138">
        <f t="shared" si="21"/>
        <v>399120</v>
      </c>
      <c r="AE16" t="s">
        <v>131</v>
      </c>
    </row>
    <row r="17" spans="1:33" ht="27.95" customHeight="1" x14ac:dyDescent="0.3">
      <c r="A17" s="337"/>
      <c r="B17" s="83" t="str">
        <f t="shared" si="41"/>
        <v>이유진</v>
      </c>
      <c r="C17" s="84" t="str">
        <f t="shared" si="41"/>
        <v>이유림</v>
      </c>
      <c r="D17" s="84" t="str">
        <f t="shared" si="42"/>
        <v>이유진</v>
      </c>
      <c r="E17" s="84" t="str">
        <f t="shared" si="42"/>
        <v>이유림</v>
      </c>
      <c r="F17" s="84" t="str">
        <f t="shared" si="43"/>
        <v>이유진</v>
      </c>
      <c r="G17" s="85" t="str">
        <f t="shared" si="43"/>
        <v>이유림</v>
      </c>
      <c r="H17" s="7" t="str">
        <f t="shared" si="44"/>
        <v>이유진</v>
      </c>
      <c r="I17" s="58" t="str">
        <f t="shared" si="44"/>
        <v>송지원</v>
      </c>
      <c r="J17" s="58" t="str">
        <f t="shared" si="45"/>
        <v>이유진</v>
      </c>
      <c r="K17" s="58" t="str">
        <f t="shared" si="46"/>
        <v>송지원</v>
      </c>
      <c r="L17" s="58" t="str">
        <f t="shared" si="46"/>
        <v>이유진</v>
      </c>
      <c r="M17" s="57" t="str">
        <f t="shared" si="30"/>
        <v>송지원</v>
      </c>
      <c r="N17" s="143"/>
      <c r="O17" s="343"/>
      <c r="P17" s="339"/>
      <c r="Q17" s="122" t="s">
        <v>132</v>
      </c>
      <c r="R17" s="123" t="s">
        <v>196</v>
      </c>
      <c r="S17" s="122" t="s">
        <v>127</v>
      </c>
      <c r="T17" s="123" t="s">
        <v>198</v>
      </c>
      <c r="U17" s="334"/>
      <c r="V17" s="322"/>
      <c r="W17"/>
      <c r="X17" s="115">
        <v>2</v>
      </c>
      <c r="Y17" s="266" t="s">
        <v>74</v>
      </c>
      <c r="Z17" s="109">
        <f t="shared" si="8"/>
        <v>2</v>
      </c>
      <c r="AA17" s="110">
        <f t="shared" si="9"/>
        <v>1</v>
      </c>
      <c r="AB17" s="167">
        <f t="shared" si="10"/>
        <v>1</v>
      </c>
      <c r="AC17" s="160">
        <f t="shared" si="11"/>
        <v>4</v>
      </c>
      <c r="AD17" s="138">
        <f t="shared" si="21"/>
        <v>269520</v>
      </c>
      <c r="AF17" s="162">
        <v>3</v>
      </c>
    </row>
    <row r="18" spans="1:33" ht="27.95" customHeight="1" thickBot="1" x14ac:dyDescent="0.35">
      <c r="A18" s="337"/>
      <c r="B18" s="83" t="str">
        <f t="shared" si="41"/>
        <v>이지원</v>
      </c>
      <c r="C18" s="84" t="str">
        <f t="shared" si="41"/>
        <v>김익조</v>
      </c>
      <c r="D18" s="84" t="str">
        <f t="shared" si="42"/>
        <v>이지원</v>
      </c>
      <c r="E18" s="84" t="str">
        <f t="shared" si="42"/>
        <v>김익조</v>
      </c>
      <c r="F18" s="84" t="str">
        <f t="shared" si="43"/>
        <v>이지원</v>
      </c>
      <c r="G18" s="85" t="str">
        <f t="shared" si="43"/>
        <v>김익조</v>
      </c>
      <c r="H18" s="7" t="str">
        <f t="shared" si="44"/>
        <v>서민우</v>
      </c>
      <c r="I18" s="58" t="str">
        <f t="shared" si="44"/>
        <v>김정순</v>
      </c>
      <c r="J18" s="58" t="str">
        <f t="shared" si="45"/>
        <v>서민우</v>
      </c>
      <c r="K18" s="58" t="str">
        <f t="shared" si="46"/>
        <v>김정순</v>
      </c>
      <c r="L18" s="58" t="str">
        <f t="shared" si="46"/>
        <v>서민우</v>
      </c>
      <c r="M18" s="57" t="str">
        <f t="shared" si="30"/>
        <v>김정순</v>
      </c>
      <c r="N18" s="143"/>
      <c r="O18" s="343"/>
      <c r="P18" s="339"/>
      <c r="Q18" s="220" t="s">
        <v>160</v>
      </c>
      <c r="R18" s="221" t="s">
        <v>212</v>
      </c>
      <c r="S18" s="220" t="s">
        <v>186</v>
      </c>
      <c r="T18" s="222" t="s">
        <v>209</v>
      </c>
      <c r="U18" s="335"/>
      <c r="V18" s="323"/>
      <c r="W18"/>
      <c r="X18" s="115">
        <v>2</v>
      </c>
      <c r="Y18" s="266" t="s">
        <v>76</v>
      </c>
      <c r="Z18" s="109">
        <f t="shared" si="8"/>
        <v>0</v>
      </c>
      <c r="AA18" s="110">
        <f t="shared" si="9"/>
        <v>2</v>
      </c>
      <c r="AB18" s="167">
        <f t="shared" si="10"/>
        <v>3</v>
      </c>
      <c r="AC18" s="160">
        <f t="shared" si="11"/>
        <v>5</v>
      </c>
      <c r="AD18" s="138">
        <f t="shared" si="21"/>
        <v>318840</v>
      </c>
      <c r="AE18" t="s">
        <v>99</v>
      </c>
      <c r="AF18" s="162">
        <v>5</v>
      </c>
    </row>
    <row r="19" spans="1:33" ht="27.95" customHeight="1" x14ac:dyDescent="0.3">
      <c r="A19" s="336" t="str">
        <f t="shared" ref="A19" si="47">O19&amp;"일 / "&amp;P19</f>
        <v>17일 / 토</v>
      </c>
      <c r="B19" s="68" t="str">
        <f>Q19</f>
        <v>조아라</v>
      </c>
      <c r="C19" s="5" t="str">
        <f>R19</f>
        <v>김정순</v>
      </c>
      <c r="D19" s="5" t="str">
        <f>B19</f>
        <v>조아라</v>
      </c>
      <c r="E19" s="5" t="str">
        <f>C19</f>
        <v>김정순</v>
      </c>
      <c r="F19" s="5" t="str">
        <f>B19</f>
        <v>조아라</v>
      </c>
      <c r="G19" s="72" t="str">
        <f>C19</f>
        <v>김정순</v>
      </c>
      <c r="H19" s="80" t="str">
        <f>S19</f>
        <v>이해민</v>
      </c>
      <c r="I19" s="81" t="str">
        <f>T19</f>
        <v>윤혜진</v>
      </c>
      <c r="J19" s="81" t="str">
        <f>H19</f>
        <v>이해민</v>
      </c>
      <c r="K19" s="81" t="str">
        <f t="shared" si="46"/>
        <v>윤혜진</v>
      </c>
      <c r="L19" s="81" t="str">
        <f t="shared" si="46"/>
        <v>이해민</v>
      </c>
      <c r="M19" s="89" t="str">
        <f t="shared" ref="M19:M21" si="48">K19</f>
        <v>윤혜진</v>
      </c>
      <c r="N19" s="143"/>
      <c r="O19" s="346">
        <v>17</v>
      </c>
      <c r="P19" s="345" t="s">
        <v>122</v>
      </c>
      <c r="Q19" s="119" t="s">
        <v>157</v>
      </c>
      <c r="R19" s="120" t="s">
        <v>209</v>
      </c>
      <c r="S19" s="119" t="s">
        <v>145</v>
      </c>
      <c r="T19" s="121" t="s">
        <v>191</v>
      </c>
      <c r="U19" s="333" t="s">
        <v>155</v>
      </c>
      <c r="V19" s="322" t="s">
        <v>147</v>
      </c>
      <c r="W19"/>
      <c r="X19" s="115"/>
      <c r="Y19" s="267"/>
      <c r="Z19" s="163"/>
      <c r="AA19" s="164"/>
      <c r="AB19" s="165" t="s">
        <v>101</v>
      </c>
      <c r="AC19" s="160">
        <f>AVERAGE(AC7:AC18)</f>
        <v>6.083333333333333</v>
      </c>
      <c r="AD19" s="166">
        <f>AVERAGE(AD7:AD18)</f>
        <v>404950</v>
      </c>
    </row>
    <row r="20" spans="1:33" ht="27.95" customHeight="1" thickBot="1" x14ac:dyDescent="0.35">
      <c r="A20" s="337"/>
      <c r="B20" s="198" t="str">
        <f t="shared" ref="B20:B21" si="49">Q20</f>
        <v>최승희</v>
      </c>
      <c r="C20" s="58" t="str">
        <f t="shared" ref="C20:C21" si="50">R20</f>
        <v>강종수</v>
      </c>
      <c r="D20" s="58" t="str">
        <f t="shared" ref="D20:D21" si="51">B20</f>
        <v>최승희</v>
      </c>
      <c r="E20" s="58" t="str">
        <f t="shared" ref="E20:E21" si="52">C20</f>
        <v>강종수</v>
      </c>
      <c r="F20" s="58" t="str">
        <f t="shared" ref="F20:F21" si="53">B20</f>
        <v>최승희</v>
      </c>
      <c r="G20" s="73" t="str">
        <f t="shared" ref="G20:G21" si="54">C20</f>
        <v>강종수</v>
      </c>
      <c r="H20" s="83" t="str">
        <f t="shared" ref="H20:H21" si="55">S20</f>
        <v>이명진</v>
      </c>
      <c r="I20" s="84" t="str">
        <f t="shared" ref="I20:I21" si="56">T20</f>
        <v>이지원</v>
      </c>
      <c r="J20" s="84" t="str">
        <f t="shared" ref="J20:J21" si="57">H20</f>
        <v>이명진</v>
      </c>
      <c r="K20" s="84" t="str">
        <f t="shared" si="46"/>
        <v>이지원</v>
      </c>
      <c r="L20" s="84" t="str">
        <f t="shared" si="46"/>
        <v>이명진</v>
      </c>
      <c r="M20" s="90" t="str">
        <f t="shared" si="48"/>
        <v>이지원</v>
      </c>
      <c r="N20" s="143"/>
      <c r="O20" s="343"/>
      <c r="P20" s="339"/>
      <c r="Q20" s="122" t="s">
        <v>219</v>
      </c>
      <c r="R20" s="123" t="s">
        <v>187</v>
      </c>
      <c r="S20" s="122" t="s">
        <v>188</v>
      </c>
      <c r="T20" s="123" t="s">
        <v>160</v>
      </c>
      <c r="U20" s="334"/>
      <c r="V20" s="322"/>
      <c r="W20"/>
      <c r="X20" s="115"/>
      <c r="Y20" s="137"/>
      <c r="Z20" s="111"/>
      <c r="AA20" s="112"/>
      <c r="AB20" s="168"/>
      <c r="AC20" s="161" t="s">
        <v>91</v>
      </c>
      <c r="AD20" s="139">
        <f>SUM(AD7:AD19)</f>
        <v>5264350</v>
      </c>
    </row>
    <row r="21" spans="1:33" ht="27.95" customHeight="1" thickBot="1" x14ac:dyDescent="0.35">
      <c r="A21" s="338"/>
      <c r="B21" s="199" t="str">
        <f t="shared" si="49"/>
        <v>전종민</v>
      </c>
      <c r="C21" s="63" t="str">
        <f t="shared" si="50"/>
        <v>이유림</v>
      </c>
      <c r="D21" s="63" t="str">
        <f t="shared" si="51"/>
        <v>전종민</v>
      </c>
      <c r="E21" s="63" t="str">
        <f t="shared" si="52"/>
        <v>이유림</v>
      </c>
      <c r="F21" s="63" t="str">
        <f t="shared" si="53"/>
        <v>전종민</v>
      </c>
      <c r="G21" s="74" t="str">
        <f t="shared" si="54"/>
        <v>이유림</v>
      </c>
      <c r="H21" s="91" t="str">
        <f t="shared" si="55"/>
        <v>서민우</v>
      </c>
      <c r="I21" s="92" t="str">
        <f t="shared" si="56"/>
        <v>송지원</v>
      </c>
      <c r="J21" s="92" t="str">
        <f t="shared" si="57"/>
        <v>서민우</v>
      </c>
      <c r="K21" s="92" t="str">
        <f t="shared" si="46"/>
        <v>송지원</v>
      </c>
      <c r="L21" s="92" t="str">
        <f t="shared" si="46"/>
        <v>서민우</v>
      </c>
      <c r="M21" s="93" t="str">
        <f t="shared" si="48"/>
        <v>송지원</v>
      </c>
      <c r="N21" s="143"/>
      <c r="O21" s="344"/>
      <c r="P21" s="342"/>
      <c r="Q21" s="124" t="s">
        <v>194</v>
      </c>
      <c r="R21" s="125" t="s">
        <v>213</v>
      </c>
      <c r="S21" s="124" t="s">
        <v>128</v>
      </c>
      <c r="T21" s="125" t="s">
        <v>223</v>
      </c>
      <c r="U21" s="335"/>
      <c r="V21" s="323"/>
      <c r="W21"/>
      <c r="X21" s="115"/>
      <c r="Y21" s="108"/>
      <c r="Z21" s="108"/>
      <c r="AA21" s="108"/>
      <c r="AB21" s="108"/>
      <c r="AC21" s="134"/>
      <c r="AD21" s="134"/>
      <c r="AE21" t="s">
        <v>79</v>
      </c>
    </row>
    <row r="22" spans="1:33" ht="27.95" customHeight="1" x14ac:dyDescent="0.3">
      <c r="A22" s="340" t="str">
        <f t="shared" ref="A22" si="58">O22&amp;"일 / "&amp;P22</f>
        <v>18일 / 일</v>
      </c>
      <c r="B22" s="354" t="s">
        <v>69</v>
      </c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6"/>
      <c r="N22" s="144"/>
      <c r="O22" s="343">
        <v>18</v>
      </c>
      <c r="P22" s="339" t="s">
        <v>119</v>
      </c>
      <c r="Q22" s="324" t="s">
        <v>100</v>
      </c>
      <c r="R22" s="325"/>
      <c r="S22" s="325"/>
      <c r="T22" s="326"/>
      <c r="U22" s="324" t="s">
        <v>93</v>
      </c>
      <c r="V22" s="326"/>
      <c r="W22"/>
      <c r="X22" s="115">
        <v>1</v>
      </c>
      <c r="Y22" s="149" t="s">
        <v>65</v>
      </c>
      <c r="Z22" s="152">
        <f t="shared" ref="Z22:Z28" si="59">COUNTIF($Q$4:$R$42,Y22)</f>
        <v>1</v>
      </c>
      <c r="AA22" s="113">
        <f t="shared" ref="AA22:AA28" si="60">COUNTIF($S$4:$T$42,Y22)</f>
        <v>0</v>
      </c>
      <c r="AB22" s="154"/>
      <c r="AC22" s="159">
        <f t="shared" ref="AC22:AC28" si="61">SUM(Z22:AB22)</f>
        <v>1</v>
      </c>
      <c r="AD22" s="156"/>
      <c r="AE22" t="s">
        <v>115</v>
      </c>
      <c r="AG22" s="147">
        <v>4370140</v>
      </c>
    </row>
    <row r="23" spans="1:33" ht="27.95" customHeight="1" x14ac:dyDescent="0.3">
      <c r="A23" s="337"/>
      <c r="B23" s="357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9"/>
      <c r="N23" s="144"/>
      <c r="O23" s="343"/>
      <c r="P23" s="339"/>
      <c r="Q23" s="327"/>
      <c r="R23" s="328"/>
      <c r="S23" s="328"/>
      <c r="T23" s="329"/>
      <c r="U23" s="327"/>
      <c r="V23" s="329"/>
      <c r="W23"/>
      <c r="X23" s="115">
        <v>2</v>
      </c>
      <c r="Y23" s="150" t="s">
        <v>78</v>
      </c>
      <c r="Z23" s="109">
        <f t="shared" si="59"/>
        <v>1</v>
      </c>
      <c r="AA23" s="110">
        <f t="shared" si="60"/>
        <v>0</v>
      </c>
      <c r="AB23" s="155"/>
      <c r="AC23" s="160">
        <f t="shared" si="61"/>
        <v>1</v>
      </c>
      <c r="AD23" s="157"/>
      <c r="AE23" t="s">
        <v>86</v>
      </c>
      <c r="AG23" s="148">
        <v>4731710</v>
      </c>
    </row>
    <row r="24" spans="1:33" ht="27.95" customHeight="1" thickBot="1" x14ac:dyDescent="0.35">
      <c r="A24" s="341"/>
      <c r="B24" s="360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2"/>
      <c r="N24" s="144"/>
      <c r="O24" s="343"/>
      <c r="P24" s="339"/>
      <c r="Q24" s="330"/>
      <c r="R24" s="331"/>
      <c r="S24" s="331"/>
      <c r="T24" s="332"/>
      <c r="U24" s="330"/>
      <c r="V24" s="332"/>
      <c r="W24"/>
      <c r="X24" s="115">
        <v>1</v>
      </c>
      <c r="Y24" s="150" t="s">
        <v>77</v>
      </c>
      <c r="Z24" s="109">
        <f t="shared" si="59"/>
        <v>0</v>
      </c>
      <c r="AA24" s="110">
        <f t="shared" si="60"/>
        <v>2</v>
      </c>
      <c r="AB24" s="155"/>
      <c r="AC24" s="160">
        <f t="shared" si="61"/>
        <v>2</v>
      </c>
      <c r="AD24" s="157"/>
      <c r="AE24" t="s">
        <v>87</v>
      </c>
      <c r="AG24" s="147">
        <v>2859210</v>
      </c>
    </row>
    <row r="25" spans="1:33" ht="27.95" customHeight="1" x14ac:dyDescent="0.3">
      <c r="A25" s="340" t="str">
        <f t="shared" ref="A25" si="62">O25&amp;"일 / "&amp;P25</f>
        <v>24일 / 토</v>
      </c>
      <c r="B25" s="68" t="str">
        <f t="shared" ref="B25:B36" si="63">Q25</f>
        <v>장다은</v>
      </c>
      <c r="C25" s="5" t="str">
        <f t="shared" ref="C25:C36" si="64">R25</f>
        <v>이유림</v>
      </c>
      <c r="D25" s="5" t="str">
        <f t="shared" ref="D25:D36" si="65">B25</f>
        <v>장다은</v>
      </c>
      <c r="E25" s="5" t="str">
        <f t="shared" ref="E25:E36" si="66">C25</f>
        <v>이유림</v>
      </c>
      <c r="F25" s="5" t="str">
        <f t="shared" ref="F25:F36" si="67">B25</f>
        <v>장다은</v>
      </c>
      <c r="G25" s="72" t="str">
        <f t="shared" ref="G25:G36" si="68">C25</f>
        <v>이유림</v>
      </c>
      <c r="H25" s="80" t="str">
        <f t="shared" ref="H25:H36" si="69">S25</f>
        <v>최승희</v>
      </c>
      <c r="I25" s="81" t="str">
        <f t="shared" ref="I25:I36" si="70">T25</f>
        <v>김익조</v>
      </c>
      <c r="J25" s="81" t="str">
        <f t="shared" ref="J25:J36" si="71">H25</f>
        <v>최승희</v>
      </c>
      <c r="K25" s="81" t="str">
        <f t="shared" ref="K25:K36" si="72">I25</f>
        <v>김익조</v>
      </c>
      <c r="L25" s="81" t="str">
        <f t="shared" ref="L25:L36" si="73">J25</f>
        <v>최승희</v>
      </c>
      <c r="M25" s="89" t="str">
        <f t="shared" ref="M25:M42" si="74">K25</f>
        <v>김익조</v>
      </c>
      <c r="N25" s="143"/>
      <c r="O25" s="346">
        <v>24</v>
      </c>
      <c r="P25" s="345" t="s">
        <v>122</v>
      </c>
      <c r="Q25" s="68" t="s">
        <v>179</v>
      </c>
      <c r="R25" s="72" t="s">
        <v>196</v>
      </c>
      <c r="S25" s="68" t="s">
        <v>176</v>
      </c>
      <c r="T25" s="69" t="s">
        <v>202</v>
      </c>
      <c r="U25" s="353" t="s">
        <v>162</v>
      </c>
      <c r="V25" s="322" t="s">
        <v>183</v>
      </c>
      <c r="W25"/>
      <c r="X25" s="115">
        <v>2</v>
      </c>
      <c r="Y25" s="150" t="s">
        <v>64</v>
      </c>
      <c r="Z25" s="109">
        <f t="shared" si="59"/>
        <v>4</v>
      </c>
      <c r="AA25" s="110">
        <f t="shared" si="60"/>
        <v>3</v>
      </c>
      <c r="AB25" s="155"/>
      <c r="AC25" s="160">
        <f t="shared" si="61"/>
        <v>7</v>
      </c>
      <c r="AD25" s="157"/>
      <c r="AG25" s="147">
        <v>3858950</v>
      </c>
    </row>
    <row r="26" spans="1:33" ht="27.95" customHeight="1" x14ac:dyDescent="0.3">
      <c r="A26" s="337"/>
      <c r="B26" s="7" t="str">
        <f t="shared" si="63"/>
        <v>이명진</v>
      </c>
      <c r="C26" s="58" t="str">
        <f t="shared" si="64"/>
        <v>김정순</v>
      </c>
      <c r="D26" s="58" t="str">
        <f t="shared" si="65"/>
        <v>이명진</v>
      </c>
      <c r="E26" s="58" t="str">
        <f t="shared" si="66"/>
        <v>김정순</v>
      </c>
      <c r="F26" s="58" t="str">
        <f t="shared" si="67"/>
        <v>이명진</v>
      </c>
      <c r="G26" s="73" t="str">
        <f t="shared" si="68"/>
        <v>김정순</v>
      </c>
      <c r="H26" s="83" t="str">
        <f t="shared" si="69"/>
        <v>강종수</v>
      </c>
      <c r="I26" s="84" t="str">
        <f t="shared" si="70"/>
        <v>서민우</v>
      </c>
      <c r="J26" s="84" t="str">
        <f t="shared" si="71"/>
        <v>강종수</v>
      </c>
      <c r="K26" s="84" t="str">
        <f t="shared" si="72"/>
        <v>서민우</v>
      </c>
      <c r="L26" s="84" t="str">
        <f t="shared" si="73"/>
        <v>강종수</v>
      </c>
      <c r="M26" s="90" t="str">
        <f t="shared" si="74"/>
        <v>서민우</v>
      </c>
      <c r="N26" s="143"/>
      <c r="O26" s="343"/>
      <c r="P26" s="339"/>
      <c r="Q26" s="27" t="s">
        <v>189</v>
      </c>
      <c r="R26" s="100" t="s">
        <v>208</v>
      </c>
      <c r="S26" s="27" t="s">
        <v>187</v>
      </c>
      <c r="T26" s="28" t="s">
        <v>128</v>
      </c>
      <c r="U26" s="350"/>
      <c r="V26" s="322"/>
      <c r="W26"/>
      <c r="X26" s="115">
        <v>1</v>
      </c>
      <c r="Y26" s="150" t="s">
        <v>70</v>
      </c>
      <c r="Z26" s="109">
        <f t="shared" si="59"/>
        <v>2</v>
      </c>
      <c r="AA26" s="110">
        <f t="shared" si="60"/>
        <v>0</v>
      </c>
      <c r="AB26" s="155"/>
      <c r="AC26" s="160">
        <f t="shared" si="61"/>
        <v>2</v>
      </c>
      <c r="AD26" s="158"/>
      <c r="AG26" s="147">
        <v>3271950</v>
      </c>
    </row>
    <row r="27" spans="1:33" ht="27.95" customHeight="1" thickBot="1" x14ac:dyDescent="0.35">
      <c r="A27" s="341"/>
      <c r="B27" s="70" t="str">
        <f t="shared" si="63"/>
        <v>윤혜진</v>
      </c>
      <c r="C27" s="63" t="str">
        <f t="shared" si="64"/>
        <v>전종민</v>
      </c>
      <c r="D27" s="63" t="str">
        <f t="shared" si="65"/>
        <v>윤혜진</v>
      </c>
      <c r="E27" s="63" t="str">
        <f t="shared" si="66"/>
        <v>전종민</v>
      </c>
      <c r="F27" s="63" t="str">
        <f t="shared" si="67"/>
        <v>윤혜진</v>
      </c>
      <c r="G27" s="74" t="str">
        <f t="shared" si="68"/>
        <v>전종민</v>
      </c>
      <c r="H27" s="91" t="str">
        <f t="shared" si="69"/>
        <v>이지원</v>
      </c>
      <c r="I27" s="92" t="str">
        <f t="shared" si="70"/>
        <v>송지원</v>
      </c>
      <c r="J27" s="92" t="str">
        <f t="shared" si="71"/>
        <v>이지원</v>
      </c>
      <c r="K27" s="92" t="str">
        <f t="shared" si="72"/>
        <v>송지원</v>
      </c>
      <c r="L27" s="92" t="str">
        <f t="shared" si="73"/>
        <v>이지원</v>
      </c>
      <c r="M27" s="93" t="str">
        <f t="shared" si="74"/>
        <v>송지원</v>
      </c>
      <c r="N27" s="143"/>
      <c r="O27" s="344"/>
      <c r="P27" s="342"/>
      <c r="Q27" s="29" t="s">
        <v>192</v>
      </c>
      <c r="R27" s="102" t="s">
        <v>211</v>
      </c>
      <c r="S27" s="29" t="s">
        <v>160</v>
      </c>
      <c r="T27" s="30" t="s">
        <v>197</v>
      </c>
      <c r="U27" s="351"/>
      <c r="V27" s="323"/>
      <c r="W27"/>
      <c r="X27" s="115">
        <v>1</v>
      </c>
      <c r="Y27" s="150" t="s">
        <v>71</v>
      </c>
      <c r="Z27" s="109">
        <f t="shared" si="59"/>
        <v>4</v>
      </c>
      <c r="AA27" s="110">
        <f t="shared" si="60"/>
        <v>1</v>
      </c>
      <c r="AB27" s="155"/>
      <c r="AC27" s="160">
        <f t="shared" si="61"/>
        <v>5</v>
      </c>
      <c r="AD27" s="158"/>
      <c r="AE27" t="s">
        <v>96</v>
      </c>
      <c r="AG27" s="147">
        <v>3094720</v>
      </c>
    </row>
    <row r="28" spans="1:33" ht="27.95" customHeight="1" thickBot="1" x14ac:dyDescent="0.35">
      <c r="A28" s="336" t="str">
        <f t="shared" ref="A28" si="75">O28&amp;"일 / "&amp;P28</f>
        <v>25일 / 일</v>
      </c>
      <c r="B28" s="80" t="str">
        <f t="shared" si="63"/>
        <v>김찬수</v>
      </c>
      <c r="C28" s="81" t="str">
        <f t="shared" si="64"/>
        <v>강종수</v>
      </c>
      <c r="D28" s="81" t="str">
        <f t="shared" si="65"/>
        <v>김찬수</v>
      </c>
      <c r="E28" s="81" t="str">
        <f t="shared" si="66"/>
        <v>강종수</v>
      </c>
      <c r="F28" s="81" t="str">
        <f t="shared" si="67"/>
        <v>김찬수</v>
      </c>
      <c r="G28" s="82" t="str">
        <f t="shared" si="68"/>
        <v>강종수</v>
      </c>
      <c r="H28" s="68" t="str">
        <f t="shared" si="69"/>
        <v>김찬수</v>
      </c>
      <c r="I28" s="5" t="str">
        <f t="shared" si="70"/>
        <v>전종민</v>
      </c>
      <c r="J28" s="5" t="str">
        <f t="shared" si="71"/>
        <v>김찬수</v>
      </c>
      <c r="K28" s="5" t="str">
        <f t="shared" si="72"/>
        <v>전종민</v>
      </c>
      <c r="L28" s="5" t="str">
        <f t="shared" si="73"/>
        <v>김찬수</v>
      </c>
      <c r="M28" s="142" t="str">
        <f t="shared" si="74"/>
        <v>전종민</v>
      </c>
      <c r="N28" s="143"/>
      <c r="O28" s="343">
        <v>25</v>
      </c>
      <c r="P28" s="339" t="s">
        <v>123</v>
      </c>
      <c r="Q28" s="64" t="s">
        <v>236</v>
      </c>
      <c r="R28" s="75" t="s">
        <v>221</v>
      </c>
      <c r="S28" s="64" t="s">
        <v>181</v>
      </c>
      <c r="T28" s="67" t="s">
        <v>193</v>
      </c>
      <c r="U28" s="353" t="s">
        <v>129</v>
      </c>
      <c r="V28" s="322" t="s">
        <v>146</v>
      </c>
      <c r="W28"/>
      <c r="X28" s="115">
        <v>1</v>
      </c>
      <c r="Y28" s="151" t="s">
        <v>66</v>
      </c>
      <c r="Z28" s="153">
        <f t="shared" si="59"/>
        <v>1</v>
      </c>
      <c r="AA28" s="114">
        <f t="shared" si="60"/>
        <v>4</v>
      </c>
      <c r="AB28" s="184"/>
      <c r="AC28" s="185">
        <f t="shared" si="61"/>
        <v>5</v>
      </c>
      <c r="AD28" s="186"/>
      <c r="AE28" t="s">
        <v>116</v>
      </c>
      <c r="AG28" s="147">
        <v>3096950</v>
      </c>
    </row>
    <row r="29" spans="1:33" ht="27.95" customHeight="1" thickBot="1" x14ac:dyDescent="0.35">
      <c r="A29" s="337"/>
      <c r="B29" s="83" t="str">
        <f t="shared" si="63"/>
        <v>황가슬</v>
      </c>
      <c r="C29" s="84" t="str">
        <f t="shared" si="64"/>
        <v>이지원</v>
      </c>
      <c r="D29" s="84" t="str">
        <f t="shared" si="65"/>
        <v>황가슬</v>
      </c>
      <c r="E29" s="84" t="str">
        <f t="shared" si="66"/>
        <v>이지원</v>
      </c>
      <c r="F29" s="84" t="str">
        <f t="shared" si="67"/>
        <v>황가슬</v>
      </c>
      <c r="G29" s="85" t="str">
        <f t="shared" si="68"/>
        <v>이지원</v>
      </c>
      <c r="H29" s="7" t="str">
        <f t="shared" si="69"/>
        <v>황가슬</v>
      </c>
      <c r="I29" s="58" t="str">
        <f t="shared" si="70"/>
        <v>서민우</v>
      </c>
      <c r="J29" s="58" t="str">
        <f t="shared" si="71"/>
        <v>황가슬</v>
      </c>
      <c r="K29" s="58" t="str">
        <f t="shared" si="72"/>
        <v>서민우</v>
      </c>
      <c r="L29" s="58" t="str">
        <f t="shared" si="73"/>
        <v>황가슬</v>
      </c>
      <c r="M29" s="140" t="str">
        <f t="shared" si="74"/>
        <v>서민우</v>
      </c>
      <c r="N29" s="143"/>
      <c r="O29" s="343"/>
      <c r="P29" s="339"/>
      <c r="Q29" s="27" t="s">
        <v>147</v>
      </c>
      <c r="R29" s="100" t="s">
        <v>203</v>
      </c>
      <c r="S29" s="27" t="s">
        <v>185</v>
      </c>
      <c r="T29" s="28" t="s">
        <v>184</v>
      </c>
      <c r="U29" s="350"/>
      <c r="V29" s="322"/>
      <c r="W29"/>
      <c r="X29" s="108"/>
      <c r="Y29" s="180"/>
      <c r="Z29" s="181"/>
      <c r="AA29" s="181"/>
      <c r="AB29" s="182" t="s">
        <v>102</v>
      </c>
      <c r="AC29" s="187">
        <f>AVERAGE(AC22:AC28)</f>
        <v>3.2857142857142856</v>
      </c>
      <c r="AD29" s="183"/>
    </row>
    <row r="30" spans="1:33" ht="27.95" customHeight="1" thickBot="1" x14ac:dyDescent="0.35">
      <c r="A30" s="338"/>
      <c r="B30" s="91" t="str">
        <f t="shared" si="63"/>
        <v>이유진</v>
      </c>
      <c r="C30" s="92" t="str">
        <f t="shared" si="64"/>
        <v>이유림</v>
      </c>
      <c r="D30" s="92" t="str">
        <f t="shared" si="65"/>
        <v>이유진</v>
      </c>
      <c r="E30" s="92" t="str">
        <f t="shared" si="66"/>
        <v>이유림</v>
      </c>
      <c r="F30" s="92" t="str">
        <f t="shared" si="67"/>
        <v>이유진</v>
      </c>
      <c r="G30" s="97" t="str">
        <f t="shared" si="68"/>
        <v>이유림</v>
      </c>
      <c r="H30" s="70" t="str">
        <f t="shared" si="69"/>
        <v>이유진</v>
      </c>
      <c r="I30" s="63" t="str">
        <f t="shared" si="70"/>
        <v>이명진</v>
      </c>
      <c r="J30" s="63" t="str">
        <f t="shared" si="71"/>
        <v>이유진</v>
      </c>
      <c r="K30" s="63" t="str">
        <f t="shared" si="72"/>
        <v>이명진</v>
      </c>
      <c r="L30" s="63" t="str">
        <f t="shared" si="73"/>
        <v>이유진</v>
      </c>
      <c r="M30" s="141" t="str">
        <f t="shared" si="74"/>
        <v>이명진</v>
      </c>
      <c r="N30" s="143"/>
      <c r="O30" s="343"/>
      <c r="P30" s="339"/>
      <c r="Q30" s="98" t="s">
        <v>127</v>
      </c>
      <c r="R30" s="101" t="s">
        <v>196</v>
      </c>
      <c r="S30" s="98" t="s">
        <v>133</v>
      </c>
      <c r="T30" s="99" t="s">
        <v>190</v>
      </c>
      <c r="U30" s="351"/>
      <c r="V30" s="323"/>
      <c r="W30"/>
      <c r="X30" s="108"/>
      <c r="Y30" s="108"/>
      <c r="Z30" s="108"/>
      <c r="AA30" s="108"/>
      <c r="AB30" s="108"/>
      <c r="AC30" s="108"/>
      <c r="AD30" s="108"/>
    </row>
    <row r="31" spans="1:33" ht="27.95" customHeight="1" x14ac:dyDescent="0.3">
      <c r="A31" s="340" t="str">
        <f t="shared" ref="A31" si="76">O31&amp;"일 / "&amp;P31</f>
        <v>31일 / 토</v>
      </c>
      <c r="B31" s="68" t="str">
        <f t="shared" si="63"/>
        <v>조아라</v>
      </c>
      <c r="C31" s="5" t="str">
        <f t="shared" si="64"/>
        <v>이명진</v>
      </c>
      <c r="D31" s="5" t="str">
        <f t="shared" si="65"/>
        <v>조아라</v>
      </c>
      <c r="E31" s="5" t="str">
        <f t="shared" si="66"/>
        <v>이명진</v>
      </c>
      <c r="F31" s="5" t="str">
        <f t="shared" si="67"/>
        <v>조아라</v>
      </c>
      <c r="G31" s="72" t="str">
        <f t="shared" si="68"/>
        <v>이명진</v>
      </c>
      <c r="H31" s="80" t="str">
        <f t="shared" si="69"/>
        <v>조아라</v>
      </c>
      <c r="I31" s="81" t="str">
        <f t="shared" si="70"/>
        <v>송지원</v>
      </c>
      <c r="J31" s="81" t="str">
        <f t="shared" si="71"/>
        <v>조아라</v>
      </c>
      <c r="K31" s="81" t="str">
        <f t="shared" si="72"/>
        <v>송지원</v>
      </c>
      <c r="L31" s="81" t="str">
        <f t="shared" si="73"/>
        <v>조아라</v>
      </c>
      <c r="M31" s="89" t="str">
        <f t="shared" si="74"/>
        <v>송지원</v>
      </c>
      <c r="N31" s="143"/>
      <c r="O31" s="346">
        <v>31</v>
      </c>
      <c r="P31" s="345" t="s">
        <v>124</v>
      </c>
      <c r="Q31" s="68" t="s">
        <v>157</v>
      </c>
      <c r="R31" s="72" t="s">
        <v>210</v>
      </c>
      <c r="S31" s="68" t="s">
        <v>157</v>
      </c>
      <c r="T31" s="69" t="s">
        <v>199</v>
      </c>
      <c r="U31" s="353" t="s">
        <v>130</v>
      </c>
      <c r="V31" s="322" t="s">
        <v>148</v>
      </c>
      <c r="W31"/>
      <c r="X31" s="108"/>
      <c r="Y31" s="116" t="s">
        <v>81</v>
      </c>
      <c r="Z31" s="117" t="s">
        <v>84</v>
      </c>
      <c r="AA31" s="117" t="s">
        <v>80</v>
      </c>
      <c r="AB31" s="117" t="s">
        <v>82</v>
      </c>
      <c r="AC31" s="117" t="s">
        <v>83</v>
      </c>
      <c r="AD31" s="117" t="s">
        <v>85</v>
      </c>
    </row>
    <row r="32" spans="1:33" ht="26.25" customHeight="1" x14ac:dyDescent="0.3">
      <c r="A32" s="337"/>
      <c r="B32" s="7" t="str">
        <f t="shared" si="63"/>
        <v>김찬수</v>
      </c>
      <c r="C32" s="58" t="str">
        <f t="shared" si="64"/>
        <v>강종수</v>
      </c>
      <c r="D32" s="58" t="str">
        <f t="shared" si="65"/>
        <v>김찬수</v>
      </c>
      <c r="E32" s="58" t="str">
        <f t="shared" si="66"/>
        <v>강종수</v>
      </c>
      <c r="F32" s="58" t="str">
        <f t="shared" si="67"/>
        <v>김찬수</v>
      </c>
      <c r="G32" s="73" t="str">
        <f t="shared" si="68"/>
        <v>강종수</v>
      </c>
      <c r="H32" s="83" t="str">
        <f t="shared" si="69"/>
        <v>윤혜진</v>
      </c>
      <c r="I32" s="84" t="str">
        <f t="shared" si="70"/>
        <v>서민우</v>
      </c>
      <c r="J32" s="84" t="str">
        <f t="shared" si="71"/>
        <v>윤혜진</v>
      </c>
      <c r="K32" s="84" t="str">
        <f t="shared" si="72"/>
        <v>서민우</v>
      </c>
      <c r="L32" s="84" t="str">
        <f t="shared" si="73"/>
        <v>윤혜진</v>
      </c>
      <c r="M32" s="90" t="str">
        <f t="shared" si="74"/>
        <v>서민우</v>
      </c>
      <c r="N32" s="143"/>
      <c r="O32" s="343"/>
      <c r="P32" s="339"/>
      <c r="Q32" s="27" t="s">
        <v>218</v>
      </c>
      <c r="R32" s="100" t="s">
        <v>217</v>
      </c>
      <c r="S32" s="27" t="s">
        <v>191</v>
      </c>
      <c r="T32" s="28" t="s">
        <v>134</v>
      </c>
      <c r="U32" s="350"/>
      <c r="V32" s="322"/>
      <c r="W32"/>
      <c r="X32" s="108"/>
      <c r="Y32" s="117" t="str">
        <f>COUNTA(O4:O42)&amp;"일"</f>
        <v>10일</v>
      </c>
      <c r="Z32" s="117" t="str">
        <f>COUNTIF(U4:V42,"정기휴무")&amp;"일"</f>
        <v>2일</v>
      </c>
      <c r="AA32" s="117" t="str">
        <f>COUNTA(O4:O42)-COUNTIF(U4:V42,"정기휴무")&amp;"일"</f>
        <v>8일</v>
      </c>
      <c r="AB32" s="117" t="str">
        <f>COUNTA(Y7:Y20)&amp;"명"</f>
        <v>12명</v>
      </c>
      <c r="AC32" s="117" t="str">
        <f>COUNTA(Y22:Y28)&amp;"명"</f>
        <v>7명</v>
      </c>
      <c r="AD32" s="44">
        <f>(COUNTA(O4:O42)-COUNTIF(U4:V42,"정기휴무"))*12/(COUNTA(Y7:Y20)+COUNTA(Y22:Y28))</f>
        <v>5.0526315789473681</v>
      </c>
    </row>
    <row r="33" spans="1:30" ht="26.25" customHeight="1" thickBot="1" x14ac:dyDescent="0.35">
      <c r="A33" s="341"/>
      <c r="B33" s="70" t="str">
        <f t="shared" si="63"/>
        <v>김익조</v>
      </c>
      <c r="C33" s="63" t="str">
        <f t="shared" si="64"/>
        <v>전종민</v>
      </c>
      <c r="D33" s="63" t="str">
        <f t="shared" si="65"/>
        <v>김익조</v>
      </c>
      <c r="E33" s="63" t="str">
        <f t="shared" si="66"/>
        <v>전종민</v>
      </c>
      <c r="F33" s="63" t="str">
        <f t="shared" si="67"/>
        <v>김익조</v>
      </c>
      <c r="G33" s="74" t="str">
        <f t="shared" si="68"/>
        <v>전종민</v>
      </c>
      <c r="H33" s="91" t="str">
        <f t="shared" si="69"/>
        <v>김정순</v>
      </c>
      <c r="I33" s="92" t="str">
        <f t="shared" si="70"/>
        <v>이지원</v>
      </c>
      <c r="J33" s="92" t="str">
        <f t="shared" si="71"/>
        <v>김정순</v>
      </c>
      <c r="K33" s="92" t="str">
        <f t="shared" si="72"/>
        <v>이지원</v>
      </c>
      <c r="L33" s="92" t="str">
        <f t="shared" si="73"/>
        <v>김정순</v>
      </c>
      <c r="M33" s="93" t="str">
        <f t="shared" si="74"/>
        <v>이지원</v>
      </c>
      <c r="N33" s="143"/>
      <c r="O33" s="344"/>
      <c r="P33" s="342"/>
      <c r="Q33" s="29" t="s">
        <v>202</v>
      </c>
      <c r="R33" s="102" t="s">
        <v>222</v>
      </c>
      <c r="S33" s="29" t="s">
        <v>209</v>
      </c>
      <c r="T33" s="30" t="s">
        <v>160</v>
      </c>
      <c r="U33" s="351"/>
      <c r="V33" s="323"/>
      <c r="W33"/>
      <c r="X33" s="108"/>
      <c r="Y33" s="108"/>
      <c r="Z33" s="108"/>
      <c r="AA33" s="108"/>
      <c r="AB33" s="108"/>
      <c r="AC33" s="108"/>
      <c r="AD33" t="str">
        <f>"근무T.O. "&amp;(COUNTA(O4:O42)-COUNTIF(U4:V42,"정기휴무"))*12&amp;" 타임"</f>
        <v>근무T.O. 96 타임</v>
      </c>
    </row>
    <row r="34" spans="1:30" ht="26.25" hidden="1" customHeight="1" x14ac:dyDescent="0.3">
      <c r="A34" s="340" t="str">
        <f t="shared" ref="A34" si="77">O34&amp;"일 / "&amp;P34</f>
        <v xml:space="preserve">일 / </v>
      </c>
      <c r="B34" s="80">
        <f t="shared" si="63"/>
        <v>0</v>
      </c>
      <c r="C34" s="81">
        <f t="shared" si="64"/>
        <v>0</v>
      </c>
      <c r="D34" s="81">
        <f t="shared" si="65"/>
        <v>0</v>
      </c>
      <c r="E34" s="81">
        <f t="shared" si="66"/>
        <v>0</v>
      </c>
      <c r="F34" s="81">
        <f t="shared" si="67"/>
        <v>0</v>
      </c>
      <c r="G34" s="82">
        <f t="shared" si="68"/>
        <v>0</v>
      </c>
      <c r="H34" s="68">
        <f t="shared" si="69"/>
        <v>0</v>
      </c>
      <c r="I34" s="5">
        <f t="shared" si="70"/>
        <v>0</v>
      </c>
      <c r="J34" s="5">
        <f t="shared" si="71"/>
        <v>0</v>
      </c>
      <c r="K34" s="5">
        <f t="shared" si="72"/>
        <v>0</v>
      </c>
      <c r="L34" s="5">
        <f t="shared" si="73"/>
        <v>0</v>
      </c>
      <c r="M34" s="142">
        <f t="shared" si="74"/>
        <v>0</v>
      </c>
      <c r="N34" s="143"/>
      <c r="O34" s="343"/>
      <c r="P34" s="339"/>
      <c r="Q34" s="64"/>
      <c r="R34" s="75"/>
      <c r="S34" s="64"/>
      <c r="T34" s="67"/>
      <c r="U34" s="333"/>
      <c r="V34" s="322"/>
      <c r="W34"/>
      <c r="X34" s="108"/>
      <c r="Y34" s="108"/>
      <c r="Z34" s="108"/>
      <c r="AA34" s="108"/>
      <c r="AB34" s="108"/>
      <c r="AC34" s="108"/>
      <c r="AD34" s="108"/>
    </row>
    <row r="35" spans="1:30" ht="26.25" hidden="1" customHeight="1" x14ac:dyDescent="0.3">
      <c r="A35" s="337"/>
      <c r="B35" s="83">
        <f t="shared" si="63"/>
        <v>0</v>
      </c>
      <c r="C35" s="84">
        <f t="shared" si="64"/>
        <v>0</v>
      </c>
      <c r="D35" s="84">
        <f t="shared" si="65"/>
        <v>0</v>
      </c>
      <c r="E35" s="84">
        <f t="shared" si="66"/>
        <v>0</v>
      </c>
      <c r="F35" s="84">
        <f t="shared" si="67"/>
        <v>0</v>
      </c>
      <c r="G35" s="85">
        <f t="shared" si="68"/>
        <v>0</v>
      </c>
      <c r="H35" s="7">
        <f t="shared" si="69"/>
        <v>0</v>
      </c>
      <c r="I35" s="58">
        <f t="shared" si="70"/>
        <v>0</v>
      </c>
      <c r="J35" s="58">
        <f t="shared" si="71"/>
        <v>0</v>
      </c>
      <c r="K35" s="58">
        <f t="shared" si="72"/>
        <v>0</v>
      </c>
      <c r="L35" s="58">
        <f t="shared" si="73"/>
        <v>0</v>
      </c>
      <c r="M35" s="140">
        <f t="shared" si="74"/>
        <v>0</v>
      </c>
      <c r="N35" s="143"/>
      <c r="O35" s="343"/>
      <c r="P35" s="339"/>
      <c r="Q35" s="27"/>
      <c r="R35" s="100"/>
      <c r="S35" s="27"/>
      <c r="T35" s="28"/>
      <c r="U35" s="334"/>
      <c r="V35" s="322"/>
      <c r="W35"/>
      <c r="X35" s="108"/>
      <c r="Y35" s="108"/>
      <c r="Z35" s="108"/>
      <c r="AA35" s="108"/>
      <c r="AB35" s="108"/>
      <c r="AC35" s="108"/>
      <c r="AD35" s="108"/>
    </row>
    <row r="36" spans="1:30" ht="26.25" hidden="1" customHeight="1" thickBot="1" x14ac:dyDescent="0.35">
      <c r="A36" s="341"/>
      <c r="B36" s="91">
        <f t="shared" si="63"/>
        <v>0</v>
      </c>
      <c r="C36" s="92">
        <f t="shared" si="64"/>
        <v>0</v>
      </c>
      <c r="D36" s="92">
        <f t="shared" si="65"/>
        <v>0</v>
      </c>
      <c r="E36" s="92">
        <f t="shared" si="66"/>
        <v>0</v>
      </c>
      <c r="F36" s="92">
        <f t="shared" si="67"/>
        <v>0</v>
      </c>
      <c r="G36" s="97">
        <f t="shared" si="68"/>
        <v>0</v>
      </c>
      <c r="H36" s="70">
        <f t="shared" si="69"/>
        <v>0</v>
      </c>
      <c r="I36" s="63">
        <f t="shared" si="70"/>
        <v>0</v>
      </c>
      <c r="J36" s="63">
        <f t="shared" si="71"/>
        <v>0</v>
      </c>
      <c r="K36" s="63">
        <f t="shared" si="72"/>
        <v>0</v>
      </c>
      <c r="L36" s="63">
        <f t="shared" si="73"/>
        <v>0</v>
      </c>
      <c r="M36" s="141">
        <f t="shared" si="74"/>
        <v>0</v>
      </c>
      <c r="N36" s="6"/>
      <c r="O36" s="344"/>
      <c r="P36" s="342"/>
      <c r="Q36" s="29"/>
      <c r="R36" s="102"/>
      <c r="S36" s="29"/>
      <c r="T36" s="30"/>
      <c r="U36" s="335"/>
      <c r="V36" s="323"/>
      <c r="W36"/>
      <c r="X36" s="108"/>
      <c r="Y36" s="108"/>
      <c r="Z36" s="108"/>
      <c r="AA36" s="108"/>
      <c r="AB36" s="108"/>
      <c r="AC36" s="108"/>
      <c r="AD36" s="108"/>
    </row>
    <row r="37" spans="1:30" ht="26.25" hidden="1" customHeight="1" x14ac:dyDescent="0.3">
      <c r="A37" s="340" t="str">
        <f t="shared" ref="A37" si="78">O37&amp;"일 / "&amp;P37</f>
        <v xml:space="preserve">일 / </v>
      </c>
      <c r="B37" s="68">
        <f t="shared" ref="B37:B42" si="79">Q37</f>
        <v>0</v>
      </c>
      <c r="C37" s="5">
        <f t="shared" ref="C37:C42" si="80">R37</f>
        <v>0</v>
      </c>
      <c r="D37" s="5">
        <f t="shared" ref="D37:D42" si="81">B37</f>
        <v>0</v>
      </c>
      <c r="E37" s="5">
        <f t="shared" ref="E37:E42" si="82">C37</f>
        <v>0</v>
      </c>
      <c r="F37" s="5">
        <f t="shared" ref="F37:F42" si="83">B37</f>
        <v>0</v>
      </c>
      <c r="G37" s="72">
        <f t="shared" ref="G37:G42" si="84">C37</f>
        <v>0</v>
      </c>
      <c r="H37" s="80">
        <f t="shared" ref="H37:H42" si="85">S37</f>
        <v>0</v>
      </c>
      <c r="I37" s="81">
        <f t="shared" ref="I37:I42" si="86">T37</f>
        <v>0</v>
      </c>
      <c r="J37" s="81">
        <f t="shared" ref="J37:J42" si="87">H37</f>
        <v>0</v>
      </c>
      <c r="K37" s="81">
        <f t="shared" ref="K37:K42" si="88">I37</f>
        <v>0</v>
      </c>
      <c r="L37" s="81">
        <f t="shared" ref="L37:L42" si="89">J37</f>
        <v>0</v>
      </c>
      <c r="M37" s="89">
        <f t="shared" si="74"/>
        <v>0</v>
      </c>
      <c r="N37" s="6"/>
      <c r="O37" s="353"/>
      <c r="P37" s="352"/>
      <c r="Q37" s="68"/>
      <c r="R37" s="5"/>
      <c r="S37" s="5"/>
      <c r="T37" s="69"/>
      <c r="U37" s="333"/>
      <c r="V37" s="322"/>
      <c r="W37"/>
      <c r="X37" s="108"/>
      <c r="Y37" s="108"/>
      <c r="Z37" s="108"/>
      <c r="AA37" s="108"/>
      <c r="AB37" s="108"/>
      <c r="AC37" s="108"/>
      <c r="AD37" s="108"/>
    </row>
    <row r="38" spans="1:30" ht="26.25" hidden="1" customHeight="1" x14ac:dyDescent="0.3">
      <c r="A38" s="337"/>
      <c r="B38" s="7">
        <f t="shared" si="79"/>
        <v>0</v>
      </c>
      <c r="C38" s="58">
        <f t="shared" si="80"/>
        <v>0</v>
      </c>
      <c r="D38" s="58">
        <f t="shared" si="81"/>
        <v>0</v>
      </c>
      <c r="E38" s="58">
        <f t="shared" si="82"/>
        <v>0</v>
      </c>
      <c r="F38" s="58">
        <f t="shared" si="83"/>
        <v>0</v>
      </c>
      <c r="G38" s="73">
        <f t="shared" si="84"/>
        <v>0</v>
      </c>
      <c r="H38" s="83">
        <f t="shared" si="85"/>
        <v>0</v>
      </c>
      <c r="I38" s="84">
        <f t="shared" si="86"/>
        <v>0</v>
      </c>
      <c r="J38" s="84">
        <f t="shared" si="87"/>
        <v>0</v>
      </c>
      <c r="K38" s="84">
        <f t="shared" si="88"/>
        <v>0</v>
      </c>
      <c r="L38" s="84">
        <f t="shared" si="89"/>
        <v>0</v>
      </c>
      <c r="M38" s="90">
        <f t="shared" si="74"/>
        <v>0</v>
      </c>
      <c r="N38" s="6"/>
      <c r="O38" s="350"/>
      <c r="P38" s="347"/>
      <c r="Q38" s="11"/>
      <c r="R38" s="8"/>
      <c r="S38" s="8"/>
      <c r="T38" s="9"/>
      <c r="U38" s="334"/>
      <c r="V38" s="322"/>
      <c r="W38"/>
      <c r="Y38" s="108"/>
      <c r="Z38" s="108"/>
      <c r="AA38" s="108"/>
      <c r="AB38" s="108"/>
      <c r="AC38" s="108"/>
      <c r="AD38" s="108"/>
    </row>
    <row r="39" spans="1:30" ht="26.25" hidden="1" customHeight="1" thickBot="1" x14ac:dyDescent="0.35">
      <c r="A39" s="337"/>
      <c r="B39" s="70">
        <f t="shared" si="79"/>
        <v>0</v>
      </c>
      <c r="C39" s="63">
        <f t="shared" si="80"/>
        <v>0</v>
      </c>
      <c r="D39" s="63">
        <f t="shared" si="81"/>
        <v>0</v>
      </c>
      <c r="E39" s="63">
        <f t="shared" si="82"/>
        <v>0</v>
      </c>
      <c r="F39" s="63">
        <f t="shared" si="83"/>
        <v>0</v>
      </c>
      <c r="G39" s="74">
        <f t="shared" si="84"/>
        <v>0</v>
      </c>
      <c r="H39" s="91">
        <f t="shared" si="85"/>
        <v>0</v>
      </c>
      <c r="I39" s="92">
        <f t="shared" si="86"/>
        <v>0</v>
      </c>
      <c r="J39" s="92">
        <f t="shared" si="87"/>
        <v>0</v>
      </c>
      <c r="K39" s="92">
        <f t="shared" si="88"/>
        <v>0</v>
      </c>
      <c r="L39" s="92">
        <f t="shared" si="89"/>
        <v>0</v>
      </c>
      <c r="M39" s="93">
        <f t="shared" si="74"/>
        <v>0</v>
      </c>
      <c r="N39" s="6"/>
      <c r="O39" s="350"/>
      <c r="P39" s="347"/>
      <c r="Q39" s="11"/>
      <c r="R39" s="8"/>
      <c r="S39" s="8"/>
      <c r="T39" s="9"/>
      <c r="U39" s="335"/>
      <c r="V39" s="323"/>
      <c r="W39"/>
    </row>
    <row r="40" spans="1:30" ht="26.25" hidden="1" customHeight="1" x14ac:dyDescent="0.3">
      <c r="A40" s="336" t="str">
        <f t="shared" ref="A40" si="90">O40&amp;"일 / "&amp;P40</f>
        <v xml:space="preserve">일 / </v>
      </c>
      <c r="B40" s="80">
        <f t="shared" si="79"/>
        <v>0</v>
      </c>
      <c r="C40" s="81">
        <f t="shared" si="80"/>
        <v>0</v>
      </c>
      <c r="D40" s="81">
        <f t="shared" si="81"/>
        <v>0</v>
      </c>
      <c r="E40" s="81">
        <f t="shared" si="82"/>
        <v>0</v>
      </c>
      <c r="F40" s="81">
        <f t="shared" si="83"/>
        <v>0</v>
      </c>
      <c r="G40" s="82">
        <f t="shared" si="84"/>
        <v>0</v>
      </c>
      <c r="H40" s="68">
        <f t="shared" si="85"/>
        <v>0</v>
      </c>
      <c r="I40" s="5">
        <f t="shared" si="86"/>
        <v>0</v>
      </c>
      <c r="J40" s="5">
        <f t="shared" si="87"/>
        <v>0</v>
      </c>
      <c r="K40" s="5">
        <f t="shared" si="88"/>
        <v>0</v>
      </c>
      <c r="L40" s="5">
        <f t="shared" si="89"/>
        <v>0</v>
      </c>
      <c r="M40" s="142">
        <f t="shared" si="74"/>
        <v>0</v>
      </c>
      <c r="N40" s="6"/>
      <c r="O40" s="349"/>
      <c r="P40" s="347"/>
      <c r="Q40" s="7"/>
      <c r="R40" s="58"/>
      <c r="S40" s="58"/>
      <c r="T40" s="66"/>
      <c r="U40" s="333"/>
      <c r="V40" s="322"/>
      <c r="W40"/>
    </row>
    <row r="41" spans="1:30" ht="26.25" hidden="1" customHeight="1" x14ac:dyDescent="0.3">
      <c r="A41" s="337"/>
      <c r="B41" s="83">
        <f t="shared" si="79"/>
        <v>0</v>
      </c>
      <c r="C41" s="84">
        <f t="shared" si="80"/>
        <v>0</v>
      </c>
      <c r="D41" s="84">
        <f t="shared" si="81"/>
        <v>0</v>
      </c>
      <c r="E41" s="84">
        <f t="shared" si="82"/>
        <v>0</v>
      </c>
      <c r="F41" s="84">
        <f t="shared" si="83"/>
        <v>0</v>
      </c>
      <c r="G41" s="85">
        <f t="shared" si="84"/>
        <v>0</v>
      </c>
      <c r="H41" s="7">
        <f t="shared" si="85"/>
        <v>0</v>
      </c>
      <c r="I41" s="58">
        <f t="shared" si="86"/>
        <v>0</v>
      </c>
      <c r="J41" s="58">
        <f t="shared" si="87"/>
        <v>0</v>
      </c>
      <c r="K41" s="58">
        <f t="shared" si="88"/>
        <v>0</v>
      </c>
      <c r="L41" s="58">
        <f t="shared" si="89"/>
        <v>0</v>
      </c>
      <c r="M41" s="140">
        <f t="shared" si="74"/>
        <v>0</v>
      </c>
      <c r="N41" s="6"/>
      <c r="O41" s="350"/>
      <c r="P41" s="347"/>
      <c r="Q41" s="11"/>
      <c r="R41" s="8"/>
      <c r="S41" s="8"/>
      <c r="T41" s="9"/>
      <c r="U41" s="334"/>
      <c r="V41" s="322"/>
      <c r="W41"/>
    </row>
    <row r="42" spans="1:30" ht="26.25" hidden="1" customHeight="1" thickBot="1" x14ac:dyDescent="0.35">
      <c r="A42" s="341"/>
      <c r="B42" s="91">
        <f t="shared" si="79"/>
        <v>0</v>
      </c>
      <c r="C42" s="92">
        <f t="shared" si="80"/>
        <v>0</v>
      </c>
      <c r="D42" s="92">
        <f t="shared" si="81"/>
        <v>0</v>
      </c>
      <c r="E42" s="92">
        <f t="shared" si="82"/>
        <v>0</v>
      </c>
      <c r="F42" s="92">
        <f t="shared" si="83"/>
        <v>0</v>
      </c>
      <c r="G42" s="97">
        <f t="shared" si="84"/>
        <v>0</v>
      </c>
      <c r="H42" s="70">
        <f t="shared" si="85"/>
        <v>0</v>
      </c>
      <c r="I42" s="63">
        <f t="shared" si="86"/>
        <v>0</v>
      </c>
      <c r="J42" s="63">
        <f t="shared" si="87"/>
        <v>0</v>
      </c>
      <c r="K42" s="63">
        <f t="shared" si="88"/>
        <v>0</v>
      </c>
      <c r="L42" s="63">
        <f t="shared" si="89"/>
        <v>0</v>
      </c>
      <c r="M42" s="141">
        <f t="shared" si="74"/>
        <v>0</v>
      </c>
      <c r="N42" s="6"/>
      <c r="O42" s="351"/>
      <c r="P42" s="348"/>
      <c r="Q42" s="131"/>
      <c r="R42" s="132"/>
      <c r="S42" s="132"/>
      <c r="T42" s="133"/>
      <c r="U42" s="335"/>
      <c r="V42" s="323"/>
      <c r="W42"/>
    </row>
    <row r="43" spans="1:30" hidden="1" x14ac:dyDescent="0.3"/>
    <row r="44" spans="1:30" ht="17.25" hidden="1" thickBot="1" x14ac:dyDescent="0.35">
      <c r="L44" s="126" t="s">
        <v>88</v>
      </c>
      <c r="M44" s="127">
        <f>IF(Y2="직원","직원",Y2)</f>
        <v>1</v>
      </c>
    </row>
  </sheetData>
  <mergeCells count="71">
    <mergeCell ref="V40:V42"/>
    <mergeCell ref="U16:U18"/>
    <mergeCell ref="U31:U33"/>
    <mergeCell ref="V25:V27"/>
    <mergeCell ref="V28:V30"/>
    <mergeCell ref="V31:V33"/>
    <mergeCell ref="V34:V36"/>
    <mergeCell ref="V37:V39"/>
    <mergeCell ref="U25:U27"/>
    <mergeCell ref="U28:U30"/>
    <mergeCell ref="U34:U36"/>
    <mergeCell ref="U37:U39"/>
    <mergeCell ref="U40:U42"/>
    <mergeCell ref="A1:M1"/>
    <mergeCell ref="A2:A3"/>
    <mergeCell ref="A4:A6"/>
    <mergeCell ref="P4:P6"/>
    <mergeCell ref="O2:V2"/>
    <mergeCell ref="U4:U6"/>
    <mergeCell ref="V4:V6"/>
    <mergeCell ref="A19:A21"/>
    <mergeCell ref="P19:P21"/>
    <mergeCell ref="A16:A18"/>
    <mergeCell ref="P16:P18"/>
    <mergeCell ref="O16:O18"/>
    <mergeCell ref="O19:O21"/>
    <mergeCell ref="Y4:AD5"/>
    <mergeCell ref="A13:A15"/>
    <mergeCell ref="P13:P15"/>
    <mergeCell ref="A10:A12"/>
    <mergeCell ref="P10:P12"/>
    <mergeCell ref="O10:O12"/>
    <mergeCell ref="O13:O15"/>
    <mergeCell ref="A7:A9"/>
    <mergeCell ref="P7:P9"/>
    <mergeCell ref="O4:O6"/>
    <mergeCell ref="O7:O9"/>
    <mergeCell ref="U13:U15"/>
    <mergeCell ref="V13:V15"/>
    <mergeCell ref="B10:M12"/>
    <mergeCell ref="Q10:T12"/>
    <mergeCell ref="U10:V12"/>
    <mergeCell ref="A22:A24"/>
    <mergeCell ref="P22:P24"/>
    <mergeCell ref="A25:A27"/>
    <mergeCell ref="P25:P27"/>
    <mergeCell ref="O22:O24"/>
    <mergeCell ref="O25:O27"/>
    <mergeCell ref="B22:M24"/>
    <mergeCell ref="A40:A42"/>
    <mergeCell ref="P40:P42"/>
    <mergeCell ref="O40:O42"/>
    <mergeCell ref="A37:A39"/>
    <mergeCell ref="P37:P39"/>
    <mergeCell ref="O37:O39"/>
    <mergeCell ref="A28:A30"/>
    <mergeCell ref="P28:P30"/>
    <mergeCell ref="A34:A36"/>
    <mergeCell ref="P34:P36"/>
    <mergeCell ref="O34:O36"/>
    <mergeCell ref="A31:A33"/>
    <mergeCell ref="P31:P33"/>
    <mergeCell ref="O31:O33"/>
    <mergeCell ref="O28:O30"/>
    <mergeCell ref="U7:U9"/>
    <mergeCell ref="V7:V9"/>
    <mergeCell ref="Q22:T24"/>
    <mergeCell ref="U22:V24"/>
    <mergeCell ref="U19:U21"/>
    <mergeCell ref="V19:V21"/>
    <mergeCell ref="V16:V18"/>
  </mergeCells>
  <phoneticPr fontId="6" type="noConversion"/>
  <conditionalFormatting sqref="A4:A42">
    <cfRule type="endsWith" dxfId="15" priority="54" operator="endsWith" text="토">
      <formula>RIGHT(A4,LEN("토"))="토"</formula>
    </cfRule>
  </conditionalFormatting>
  <conditionalFormatting sqref="Q4:T6 Q13:T18 Q25:T42">
    <cfRule type="cellIs" dxfId="14" priority="25" operator="equal">
      <formula>$Z$2</formula>
    </cfRule>
  </conditionalFormatting>
  <conditionalFormatting sqref="B4:M42">
    <cfRule type="cellIs" dxfId="13" priority="43" operator="equal">
      <formula>0</formula>
    </cfRule>
  </conditionalFormatting>
  <conditionalFormatting sqref="Q10">
    <cfRule type="cellIs" dxfId="12" priority="15" operator="equal">
      <formula>$Z$2</formula>
    </cfRule>
  </conditionalFormatting>
  <conditionalFormatting sqref="Q7:T9">
    <cfRule type="cellIs" dxfId="11" priority="11" operator="equal">
      <formula>$Z$2</formula>
    </cfRule>
  </conditionalFormatting>
  <conditionalFormatting sqref="Q22">
    <cfRule type="cellIs" dxfId="10" priority="8" operator="equal">
      <formula>$Z$2</formula>
    </cfRule>
  </conditionalFormatting>
  <conditionalFormatting sqref="Q19:T21">
    <cfRule type="cellIs" dxfId="9" priority="4" operator="equal">
      <formula>$Z$2</formula>
    </cfRule>
  </conditionalFormatting>
  <conditionalFormatting sqref="B7:P12 B19:P24 Q10 Q22 Q19:T21 B4:T6 B13:T18 B25:T42 Q7:T9">
    <cfRule type="expression" dxfId="8" priority="56">
      <formula>AND($Y$2="직원", ISNUMBER(MATCH(B4, $Y$22:$Y$28, 0)))</formula>
    </cfRule>
  </conditionalFormatting>
  <conditionalFormatting sqref="AD7:AD18">
    <cfRule type="colorScale" priority="61">
      <colorScale>
        <cfvo type="min"/>
        <cfvo type="max"/>
        <color rgb="FFFF7128"/>
        <color rgb="FFFFEF9C"/>
      </colorScale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1" fitToWidth="0" orientation="landscape" r:id="rId1"/>
  <colBreaks count="2" manualBreakCount="2">
    <brk id="13" max="41" man="1"/>
    <brk id="33" max="41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21411AB3-14FA-49EA-B8A5-57B441FBBD5D}">
            <xm:f>NOT(ISERROR(SEARCH($Y$2,U4)))</xm:f>
            <xm:f>$Y$2</xm:f>
            <x14:dxf>
              <font>
                <strike val="0"/>
                <u val="none"/>
                <color rgb="FF0000FF"/>
              </font>
            </x14:dxf>
          </x14:cfRule>
          <xm:sqref>U4:V6 U13:V18 U25:V42</xm:sqref>
        </x14:conditionalFormatting>
        <x14:conditionalFormatting xmlns:xm="http://schemas.microsoft.com/office/excel/2006/main">
          <x14:cfRule type="containsText" priority="48" operator="containsText" id="{25395F57-5515-43FE-A3A6-30D344C0DAB3}">
            <xm:f>NOT(ISERROR(SEARCH($M$44,B4)))</xm:f>
            <xm:f>$M$44</xm:f>
            <x14:dxf>
              <fill>
                <patternFill>
                  <bgColor theme="5" tint="0.59996337778862885"/>
                </patternFill>
              </fill>
            </x14:dxf>
          </x14:cfRule>
          <xm:sqref>B4:M42 Q4:T6 Q13:T18 Q25:T42</xm:sqref>
        </x14:conditionalFormatting>
        <x14:conditionalFormatting xmlns:xm="http://schemas.microsoft.com/office/excel/2006/main">
          <x14:cfRule type="containsText" priority="16" operator="containsText" id="{3A63D35F-899A-44BB-A1C3-4AA88C701F94}">
            <xm:f>NOT(ISERROR(SEARCH($M$44,Q10)))</xm:f>
            <xm:f>$M$44</xm:f>
            <x14:dxf>
              <fill>
                <patternFill>
                  <bgColor theme="5" tint="0.59996337778862885"/>
                </patternFill>
              </fill>
            </x14:dxf>
          </x14:cfRule>
          <xm:sqref>Q10</xm:sqref>
        </x14:conditionalFormatting>
        <x14:conditionalFormatting xmlns:xm="http://schemas.microsoft.com/office/excel/2006/main">
          <x14:cfRule type="containsText" priority="12" operator="containsText" id="{640AFAE5-6C12-46E0-B4B4-36EDFFF6DD5C}">
            <xm:f>NOT(ISERROR(SEARCH($Y$2,U7)))</xm:f>
            <xm:f>$Y$2</xm:f>
            <x14:dxf>
              <font>
                <strike val="0"/>
                <u val="none"/>
                <color rgb="FF0000FF"/>
              </font>
            </x14:dxf>
          </x14:cfRule>
          <xm:sqref>U7:V9</xm:sqref>
        </x14:conditionalFormatting>
        <x14:conditionalFormatting xmlns:xm="http://schemas.microsoft.com/office/excel/2006/main">
          <x14:cfRule type="containsText" priority="13" operator="containsText" id="{12D97923-EE74-429F-B4B6-F10F14A9635C}">
            <xm:f>NOT(ISERROR(SEARCH($M$44,Q7)))</xm:f>
            <xm:f>$M$44</xm:f>
            <x14:dxf>
              <fill>
                <patternFill>
                  <bgColor theme="5" tint="0.59996337778862885"/>
                </patternFill>
              </fill>
            </x14:dxf>
          </x14:cfRule>
          <xm:sqref>Q7:T9</xm:sqref>
        </x14:conditionalFormatting>
        <x14:conditionalFormatting xmlns:xm="http://schemas.microsoft.com/office/excel/2006/main">
          <x14:cfRule type="containsText" priority="9" operator="containsText" id="{F8B7D377-E938-4655-87A8-43CDBE5E67DF}">
            <xm:f>NOT(ISERROR(SEARCH($M$44,Q22)))</xm:f>
            <xm:f>$M$44</xm:f>
            <x14:dxf>
              <fill>
                <patternFill>
                  <bgColor theme="5" tint="0.59996337778862885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5" operator="containsText" id="{DF8CD1B6-B88C-4DCA-A398-23156A84C753}">
            <xm:f>NOT(ISERROR(SEARCH($Y$2,U19)))</xm:f>
            <xm:f>$Y$2</xm:f>
            <x14:dxf>
              <font>
                <strike val="0"/>
                <u val="none"/>
                <color rgb="FF0000FF"/>
              </font>
            </x14:dxf>
          </x14:cfRule>
          <xm:sqref>U19:V21</xm:sqref>
        </x14:conditionalFormatting>
        <x14:conditionalFormatting xmlns:xm="http://schemas.microsoft.com/office/excel/2006/main">
          <x14:cfRule type="containsText" priority="6" operator="containsText" id="{543496D6-BD68-46E8-8472-0D07CC3E4ED7}">
            <xm:f>NOT(ISERROR(SEARCH($M$44,Q19)))</xm:f>
            <xm:f>$M$44</xm:f>
            <x14:dxf>
              <fill>
                <patternFill>
                  <bgColor theme="5" tint="0.59996337778862885"/>
                </patternFill>
              </fill>
            </x14:dxf>
          </x14:cfRule>
          <xm:sqref>Q19:T21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수영장근무편성표</vt:lpstr>
      <vt:lpstr>주말안전근무</vt:lpstr>
      <vt:lpstr>수영장근무편성표!Print_Area</vt:lpstr>
      <vt:lpstr>주말안전근무!Print_Area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2025-12-29T03:03:24Z</cp:lastPrinted>
  <dcterms:created xsi:type="dcterms:W3CDTF">2025-07-14T07:23:48Z</dcterms:created>
  <dcterms:modified xsi:type="dcterms:W3CDTF">2025-12-30T20:59:51Z</dcterms:modified>
</cp:coreProperties>
</file>